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400" tabRatio="844" firstSheet="2" activeTab="15"/>
  </bookViews>
  <sheets>
    <sheet name="A lire en premier" sheetId="1" r:id="rId1"/>
    <sheet name="Données" sheetId="2" r:id="rId2"/>
    <sheet name="Septembre" sheetId="3" r:id="rId3"/>
    <sheet name="Octobre" sheetId="4" r:id="rId4"/>
    <sheet name="Novembre" sheetId="5" r:id="rId5"/>
    <sheet name="Décembre" sheetId="6" r:id="rId6"/>
    <sheet name="Janvier" sheetId="7" r:id="rId7"/>
    <sheet name="Février" sheetId="8" r:id="rId8"/>
    <sheet name="Mars" sheetId="9" r:id="rId9"/>
    <sheet name="Avril" sheetId="10" r:id="rId10"/>
    <sheet name="Mai" sheetId="11" r:id="rId11"/>
    <sheet name="Juin" sheetId="12" r:id="rId12"/>
    <sheet name="Juillet" sheetId="13" r:id="rId13"/>
    <sheet name="Feuil1" sheetId="14" state="hidden" r:id="rId14"/>
    <sheet name="Calendrier 2015-2016" sheetId="15" state="hidden" r:id="rId15"/>
    <sheet name="Récapitulatif année école" sheetId="16" r:id="rId16"/>
  </sheets>
  <definedNames>
    <definedName name="_xlnm.Print_Area" localSheetId="15">'Récapitulatif année école'!$B$1:$L$17</definedName>
  </definedNames>
  <calcPr fullCalcOnLoad="1"/>
</workbook>
</file>

<file path=xl/sharedStrings.xml><?xml version="1.0" encoding="utf-8"?>
<sst xmlns="http://schemas.openxmlformats.org/spreadsheetml/2006/main" count="754" uniqueCount="87">
  <si>
    <t>nbre de 1/2 journée dans le mois</t>
  </si>
  <si>
    <t>nombre de mercredis</t>
  </si>
  <si>
    <t>nombre d'élèves</t>
  </si>
  <si>
    <t>nbre d'absences</t>
  </si>
  <si>
    <t>nbre d'absences le mercredi</t>
  </si>
  <si>
    <t>pourcentages de présences sans les mercredis</t>
  </si>
  <si>
    <t>pourcentages de présences les mercredis</t>
  </si>
  <si>
    <t>pourcentage de présence total</t>
  </si>
  <si>
    <t>Mater</t>
  </si>
  <si>
    <t>CP CE</t>
  </si>
  <si>
    <t>CM</t>
  </si>
  <si>
    <t>TOTAL</t>
  </si>
  <si>
    <t>N°</t>
  </si>
  <si>
    <t>Enseignant</t>
  </si>
  <si>
    <t>Niveau</t>
  </si>
  <si>
    <t>Effectif</t>
  </si>
  <si>
    <t>Mois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</si>
  <si>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</si>
  <si>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</si>
  <si>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</si>
  <si>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</si>
  <si>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</si>
  <si>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</si>
  <si>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</si>
  <si>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</si>
  <si>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juillet</t>
  </si>
  <si>
    <t>samedi</t>
  </si>
  <si>
    <t>lundi</t>
  </si>
  <si>
    <t>jeudi</t>
  </si>
  <si>
    <t>dimanche</t>
  </si>
  <si>
    <t>mercredi</t>
  </si>
  <si>
    <t>vendredi</t>
  </si>
  <si>
    <t>mardi</t>
  </si>
  <si>
    <t>Nb lundi</t>
  </si>
  <si>
    <t>Nb mardi</t>
  </si>
  <si>
    <t>Nb mercredi</t>
  </si>
  <si>
    <t>Nb jeudi</t>
  </si>
  <si>
    <t>Nb vendredi</t>
  </si>
  <si>
    <t>Nb samedi</t>
  </si>
  <si>
    <t>1/2 journées semaine</t>
  </si>
  <si>
    <t>1/2 journées + mercredi</t>
  </si>
  <si>
    <t>1/2 journées + samedi</t>
  </si>
  <si>
    <t>Classe</t>
  </si>
  <si>
    <t>Inscrits</t>
  </si>
  <si>
    <t>Présences possibles</t>
  </si>
  <si>
    <t>Présences possibles mercredi</t>
  </si>
  <si>
    <t>Présences possibles LMJV</t>
  </si>
  <si>
    <t>Nb d'absences mercredi</t>
  </si>
  <si>
    <t>Nb d'absences LMJV</t>
  </si>
  <si>
    <t>Total école</t>
  </si>
  <si>
    <t>% présences LMJV</t>
  </si>
  <si>
    <t>% présences Mercredi</t>
  </si>
  <si>
    <t>% présences Total</t>
  </si>
  <si>
    <t>Fréquentation scolaire</t>
  </si>
  <si>
    <t>Demi-journées :</t>
  </si>
  <si>
    <r>
      <t xml:space="preserve">Nombre </t>
    </r>
    <r>
      <rPr>
        <b/>
        <u val="single"/>
        <sz val="8"/>
        <rFont val="Arial"/>
        <family val="2"/>
      </rPr>
      <t>Total</t>
    </r>
    <r>
      <rPr>
        <sz val="8"/>
        <rFont val="Arial"/>
        <family val="2"/>
      </rPr>
      <t xml:space="preserve"> d'absences</t>
    </r>
  </si>
  <si>
    <t>Le présent classeur contient plusieurs feuilles (voir en bas de cet écran):</t>
  </si>
  <si>
    <t>Données :</t>
  </si>
  <si>
    <t>A lire en premier :</t>
  </si>
  <si>
    <t>Les feuilles mensuelles :</t>
  </si>
  <si>
    <t>C'est la notice d'utilisation de ce classeur. Vous êtes en train de la lire.</t>
  </si>
  <si>
    <t>Les cellules que l'on doit renseigner ont un arrière-plan jaune pâle. Ensuite, c'est automatique !</t>
  </si>
  <si>
    <t>Nombre de Mercredis :</t>
  </si>
  <si>
    <t>Pour transférer les données :</t>
  </si>
  <si>
    <t>Pour ce faire :</t>
  </si>
  <si>
    <t>- dans Word, voir "Mise en page / Orientation / Paysage".</t>
  </si>
  <si>
    <t>Pour éviter toute manipulation hasardeuse, les cellules qui contiennent des formules de calcul sont protégées. Cependant, si vous voulez y accéder, il suffit d'ôter la protection de la feuille. Il n'y a pas de mot de passe. Pensez à remettre la protection si vous le jugez nécessaire.</t>
  </si>
  <si>
    <t>Mise en garde :</t>
  </si>
  <si>
    <t>Chaque tableau peut être copié/collé dans un document Word ou LibreOffice (ou OpenOffice) qui pourra être envoyé par mail. Dans ce cas, prévoir une disposition de la page en "paysage" plutôt qu'en "portrait".</t>
  </si>
  <si>
    <t>- dans LibreOffice (idem pour OpenOffice), voir "Format/Page" puis dans l'onglet Page, cocher "Paysage".</t>
  </si>
  <si>
    <r>
      <t xml:space="preserve">C'est là que vous devez renseigner l'essentiel </t>
    </r>
    <r>
      <rPr>
        <b/>
        <sz val="11"/>
        <color indexed="8"/>
        <rFont val="Calibri"/>
        <family val="2"/>
      </rPr>
      <t>pour toute l'année</t>
    </r>
    <r>
      <rPr>
        <sz val="11"/>
        <color theme="1"/>
        <rFont val="Calibri"/>
        <family val="2"/>
      </rPr>
      <t xml:space="preserve"> : </t>
    </r>
    <r>
      <rPr>
        <b/>
        <sz val="11"/>
        <color indexed="8"/>
        <rFont val="Calibri"/>
        <family val="2"/>
      </rPr>
      <t>les données des classes (niveau, nom de l'enseignant, effectif</t>
    </r>
    <r>
      <rPr>
        <sz val="11"/>
        <color theme="1"/>
        <rFont val="Calibri"/>
        <family val="2"/>
      </rPr>
      <t>). Les données déjà présentes peuvent être effacées. Elles ne sont là qu'à titre d'exemple.</t>
    </r>
  </si>
  <si>
    <r>
      <rPr>
        <b/>
        <sz val="11"/>
        <color indexed="8"/>
        <rFont val="Calibri"/>
        <family val="2"/>
      </rPr>
      <t>De septembre à juillet</t>
    </r>
    <r>
      <rPr>
        <sz val="11"/>
        <color theme="1"/>
        <rFont val="Calibri"/>
        <family val="2"/>
      </rPr>
      <t xml:space="preserve">. Dans chaque feuille, seules deux colonnes en jaune pâle sont modifiables. Dans la première, entrez le nombre </t>
    </r>
    <r>
      <rPr>
        <b/>
        <u val="single"/>
        <sz val="11"/>
        <color indexed="8"/>
        <rFont val="Calibri"/>
        <family val="2"/>
      </rPr>
      <t>total</t>
    </r>
    <r>
      <rPr>
        <sz val="11"/>
        <color theme="1"/>
        <rFont val="Calibri"/>
        <family val="2"/>
      </rPr>
      <t xml:space="preserve"> d'absences pour le mois. Dans la seconde , le nombre des absences des mercredis. Le reste se calcule tout seul.</t>
    </r>
  </si>
  <si>
    <t>septembre</t>
  </si>
  <si>
    <t>octobre</t>
  </si>
  <si>
    <t>Récapitulatif année scolaire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</si>
  <si>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</si>
  <si>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</si>
  <si>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</si>
  <si>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</si>
  <si>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</si>
  <si>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</si>
  <si>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</si>
  <si>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</si>
  <si>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</si>
  <si>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</si>
  <si>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JUILLET</t>
  </si>
  <si>
    <t>Fréquentation scolaire pour l'année scolaire 2018-2019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</si>
</sst>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"/>
    <numFmt numFmtId="165" formatCode="dddd"/>
    <numFmt numFmtId="166" formatCode="0.0%"/>
    <numFmt numFmtId="167" formatCode="mmmm\ yyyy"/>
  </numFmts>
  <fonts count="51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24"/>
      <color indexed="2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6"/>
      <color indexed="20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color indexed="20"/>
      <name val="Arial"/>
      <family val="2"/>
    </font>
    <font>
      <b/>
      <u val="single"/>
      <sz val="11"/>
      <color indexed="8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8"/>
      <name val="Calibri"/>
      <family val="2"/>
    </font>
    <font>
      <sz val="8"/>
      <name val="Calibri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27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/>
      <bottom style="hair"/>
    </border>
    <border>
      <left style="medium"/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 style="medium"/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/>
      <top style="medium"/>
      <bottom style="hair">
        <color indexed="8"/>
      </bottom>
    </border>
    <border>
      <left style="medium"/>
      <right style="hair">
        <color indexed="8"/>
      </right>
      <top style="medium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/>
      <top style="hair">
        <color indexed="8"/>
      </top>
      <bottom style="medium"/>
    </border>
    <border>
      <left style="medium"/>
      <right style="hair">
        <color indexed="8"/>
      </right>
      <top style="hair"/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 style="medium"/>
      <right style="hair">
        <color indexed="8"/>
      </right>
      <top style="medium"/>
      <bottom/>
    </border>
    <border>
      <left style="medium"/>
      <right style="hair">
        <color indexed="8"/>
      </right>
      <top style="hair"/>
      <bottom style="hair">
        <color indexed="8"/>
      </bottom>
    </border>
    <border>
      <left/>
      <right style="hair">
        <color indexed="8"/>
      </right>
      <top style="medium"/>
      <bottom/>
    </border>
    <border>
      <left style="hair">
        <color indexed="8"/>
      </left>
      <right/>
      <top style="medium">
        <color indexed="8"/>
      </top>
      <bottom style="hair">
        <color indexed="8"/>
      </bottom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</borders>
  <cellStyleXfs count="62"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39" fillId="27" borderId="1" applyNumberFormat="0" applyAlignment="0" applyProtection="0"/>
    <xf numFmtId="0" fontId="40" fillId="28" borderId="0" applyNumberFormat="0" applyBorder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12" fillId="30" borderId="3" applyNumberFormat="0" applyFont="0" applyAlignment="0" applyProtection="0"/>
    <xf numFmtId="9" fontId="12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130">
    <xf numFmtId="0" fontId="0" fillId="0" borderId="0" xfId="0" applyFont="1" applyAlignment="1">
      <alignment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0" xfId="49">
      <alignment/>
      <protection/>
    </xf>
    <xf numFmtId="0" fontId="3" fillId="0" borderId="19" xfId="49" applyBorder="1">
      <alignment/>
      <protection/>
    </xf>
    <xf numFmtId="0" fontId="3" fillId="0" borderId="19" xfId="49" applyBorder="1" applyAlignment="1">
      <alignment horizontal="center"/>
      <protection/>
    </xf>
    <xf numFmtId="0" fontId="5" fillId="0" borderId="19" xfId="49" applyFont="1" applyBorder="1" applyAlignment="1">
      <alignment horizontal="center"/>
      <protection/>
    </xf>
    <xf numFmtId="0" fontId="3" fillId="0" borderId="0" xfId="49" applyAlignment="1">
      <alignment horizontal="center"/>
      <protection/>
    </xf>
    <xf numFmtId="0" fontId="3" fillId="0" borderId="20" xfId="49" applyBorder="1" applyAlignment="1">
      <alignment horizontal="center"/>
      <protection/>
    </xf>
    <xf numFmtId="166" fontId="5" fillId="0" borderId="19" xfId="51" applyNumberFormat="1" applyFont="1" applyBorder="1" applyAlignment="1">
      <alignment horizontal="center"/>
    </xf>
    <xf numFmtId="0" fontId="3" fillId="0" borderId="21" xfId="49" applyBorder="1" applyAlignment="1">
      <alignment horizontal="center"/>
      <protection/>
    </xf>
    <xf numFmtId="0" fontId="3" fillId="34" borderId="22" xfId="49" applyFill="1" applyBorder="1" applyAlignment="1" applyProtection="1">
      <alignment horizontal="center"/>
      <protection locked="0"/>
    </xf>
    <xf numFmtId="0" fontId="3" fillId="34" borderId="23" xfId="49" applyFill="1" applyBorder="1" applyAlignment="1" applyProtection="1">
      <alignment horizontal="center"/>
      <protection locked="0"/>
    </xf>
    <xf numFmtId="0" fontId="3" fillId="34" borderId="24" xfId="49" applyFill="1" applyBorder="1" applyAlignment="1" applyProtection="1">
      <alignment horizontal="center"/>
      <protection locked="0"/>
    </xf>
    <xf numFmtId="0" fontId="3" fillId="34" borderId="25" xfId="49" applyFill="1" applyBorder="1" applyAlignment="1" applyProtection="1">
      <alignment horizontal="center"/>
      <protection locked="0"/>
    </xf>
    <xf numFmtId="0" fontId="3" fillId="34" borderId="26" xfId="49" applyFill="1" applyBorder="1" applyAlignment="1" applyProtection="1">
      <alignment horizontal="center"/>
      <protection locked="0"/>
    </xf>
    <xf numFmtId="0" fontId="3" fillId="34" borderId="27" xfId="49" applyFill="1" applyBorder="1" applyAlignment="1" applyProtection="1">
      <alignment horizontal="center"/>
      <protection locked="0"/>
    </xf>
    <xf numFmtId="0" fontId="3" fillId="0" borderId="0" xfId="49" applyFill="1" applyBorder="1">
      <alignment/>
      <protection/>
    </xf>
    <xf numFmtId="0" fontId="3" fillId="0" borderId="0" xfId="49" applyFill="1" applyBorder="1" applyAlignment="1">
      <alignment horizontal="center"/>
      <protection/>
    </xf>
    <xf numFmtId="0" fontId="3" fillId="0" borderId="0" xfId="49" applyBorder="1">
      <alignment/>
      <protection/>
    </xf>
    <xf numFmtId="0" fontId="4" fillId="0" borderId="0" xfId="49" applyFont="1" applyFill="1" applyBorder="1" applyAlignment="1">
      <alignment horizontal="center" vertical="center"/>
      <protection/>
    </xf>
    <xf numFmtId="0" fontId="10" fillId="0" borderId="0" xfId="49" applyFont="1" applyFill="1" applyBorder="1" applyAlignment="1">
      <alignment horizontal="center" vertical="center"/>
      <protection/>
    </xf>
    <xf numFmtId="0" fontId="3" fillId="0" borderId="0" xfId="49" applyBorder="1" applyAlignment="1">
      <alignment horizontal="center"/>
      <protection/>
    </xf>
    <xf numFmtId="0" fontId="3" fillId="0" borderId="0" xfId="49" applyFont="1" applyFill="1" applyBorder="1" applyAlignment="1">
      <alignment horizontal="right"/>
      <protection/>
    </xf>
    <xf numFmtId="0" fontId="5" fillId="0" borderId="0" xfId="49" applyFont="1" applyFill="1" applyBorder="1" applyAlignment="1">
      <alignment horizontal="center"/>
      <protection/>
    </xf>
    <xf numFmtId="0" fontId="8" fillId="35" borderId="28" xfId="49" applyFont="1" applyFill="1" applyBorder="1" applyAlignment="1">
      <alignment horizontal="center" vertical="center" wrapText="1"/>
      <protection/>
    </xf>
    <xf numFmtId="0" fontId="8" fillId="35" borderId="29" xfId="49" applyFont="1" applyFill="1" applyBorder="1" applyAlignment="1">
      <alignment horizontal="center" vertical="center" wrapText="1"/>
      <protection/>
    </xf>
    <xf numFmtId="0" fontId="8" fillId="35" borderId="30" xfId="49" applyFont="1" applyFill="1" applyBorder="1" applyAlignment="1">
      <alignment horizontal="center" vertical="center" wrapText="1"/>
      <protection/>
    </xf>
    <xf numFmtId="0" fontId="3" fillId="0" borderId="22" xfId="49" applyBorder="1" applyAlignment="1">
      <alignment horizontal="center"/>
      <protection/>
    </xf>
    <xf numFmtId="0" fontId="3" fillId="0" borderId="31" xfId="49" applyBorder="1" applyAlignment="1">
      <alignment horizontal="center"/>
      <protection/>
    </xf>
    <xf numFmtId="0" fontId="3" fillId="0" borderId="32" xfId="49" applyBorder="1" applyAlignment="1">
      <alignment horizontal="center"/>
      <protection/>
    </xf>
    <xf numFmtId="0" fontId="3" fillId="0" borderId="33" xfId="49" applyBorder="1" applyAlignment="1">
      <alignment horizontal="center"/>
      <protection/>
    </xf>
    <xf numFmtId="166" fontId="5" fillId="0" borderId="31" xfId="51" applyNumberFormat="1" applyFont="1" applyBorder="1" applyAlignment="1">
      <alignment horizontal="center"/>
    </xf>
    <xf numFmtId="166" fontId="5" fillId="0" borderId="23" xfId="51" applyNumberFormat="1" applyFont="1" applyBorder="1" applyAlignment="1">
      <alignment horizontal="center"/>
    </xf>
    <xf numFmtId="0" fontId="3" fillId="0" borderId="24" xfId="49" applyBorder="1" applyAlignment="1">
      <alignment horizontal="center"/>
      <protection/>
    </xf>
    <xf numFmtId="166" fontId="5" fillId="0" borderId="25" xfId="51" applyNumberFormat="1" applyFont="1" applyBorder="1" applyAlignment="1">
      <alignment horizontal="center"/>
    </xf>
    <xf numFmtId="0" fontId="3" fillId="0" borderId="26" xfId="49" applyBorder="1" applyAlignment="1">
      <alignment horizontal="center"/>
      <protection/>
    </xf>
    <xf numFmtId="0" fontId="3" fillId="0" borderId="34" xfId="49" applyBorder="1">
      <alignment/>
      <protection/>
    </xf>
    <xf numFmtId="0" fontId="3" fillId="0" borderId="34" xfId="49" applyBorder="1" applyAlignment="1">
      <alignment horizontal="center"/>
      <protection/>
    </xf>
    <xf numFmtId="0" fontId="3" fillId="0" borderId="35" xfId="49" applyBorder="1" applyAlignment="1">
      <alignment horizontal="center"/>
      <protection/>
    </xf>
    <xf numFmtId="0" fontId="3" fillId="0" borderId="36" xfId="49" applyBorder="1" applyAlignment="1">
      <alignment horizontal="center"/>
      <protection/>
    </xf>
    <xf numFmtId="166" fontId="5" fillId="0" borderId="34" xfId="51" applyNumberFormat="1" applyFont="1" applyBorder="1" applyAlignment="1">
      <alignment horizontal="center"/>
    </xf>
    <xf numFmtId="166" fontId="5" fillId="0" borderId="27" xfId="51" applyNumberFormat="1" applyFont="1" applyBorder="1" applyAlignment="1">
      <alignment horizontal="center"/>
    </xf>
    <xf numFmtId="0" fontId="3" fillId="0" borderId="31" xfId="49" applyBorder="1" applyAlignment="1">
      <alignment wrapText="1"/>
      <protection/>
    </xf>
    <xf numFmtId="0" fontId="3" fillId="0" borderId="19" xfId="49" applyBorder="1" applyAlignment="1">
      <alignment wrapText="1"/>
      <protection/>
    </xf>
    <xf numFmtId="0" fontId="3" fillId="0" borderId="34" xfId="49" applyBorder="1" applyAlignment="1">
      <alignment wrapText="1"/>
      <protection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166" fontId="5" fillId="0" borderId="19" xfId="49" applyNumberFormat="1" applyFont="1" applyBorder="1" applyAlignment="1">
      <alignment horizontal="center"/>
      <protection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14" fillId="0" borderId="37" xfId="0" applyFont="1" applyBorder="1" applyAlignment="1" applyProtection="1">
      <alignment/>
      <protection locked="0"/>
    </xf>
    <xf numFmtId="0" fontId="14" fillId="0" borderId="38" xfId="0" applyFont="1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40" xfId="0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0" fillId="36" borderId="42" xfId="0" applyFill="1" applyBorder="1" applyAlignment="1">
      <alignment wrapText="1"/>
    </xf>
    <xf numFmtId="0" fontId="2" fillId="36" borderId="43" xfId="0" applyFont="1" applyFill="1" applyBorder="1" applyAlignment="1">
      <alignment horizontal="right" vertical="top"/>
    </xf>
    <xf numFmtId="0" fontId="2" fillId="36" borderId="44" xfId="0" applyFont="1" applyFill="1" applyBorder="1" applyAlignment="1">
      <alignment horizontal="right" vertical="top"/>
    </xf>
    <xf numFmtId="0" fontId="2" fillId="36" borderId="45" xfId="0" applyFont="1" applyFill="1" applyBorder="1" applyAlignment="1">
      <alignment horizontal="right" vertical="top"/>
    </xf>
    <xf numFmtId="0" fontId="0" fillId="36" borderId="46" xfId="0" applyFill="1" applyBorder="1" applyAlignment="1">
      <alignment vertical="top" wrapText="1"/>
    </xf>
    <xf numFmtId="0" fontId="0" fillId="36" borderId="47" xfId="0" applyFill="1" applyBorder="1" applyAlignment="1">
      <alignment vertical="top"/>
    </xf>
    <xf numFmtId="0" fontId="2" fillId="0" borderId="43" xfId="0" applyFont="1" applyBorder="1" applyAlignment="1">
      <alignment vertical="top"/>
    </xf>
    <xf numFmtId="0" fontId="0" fillId="0" borderId="47" xfId="0" applyBorder="1" applyAlignment="1">
      <alignment/>
    </xf>
    <xf numFmtId="0" fontId="13" fillId="0" borderId="44" xfId="0" applyFont="1" applyBorder="1" applyAlignment="1">
      <alignment vertical="top"/>
    </xf>
    <xf numFmtId="0" fontId="0" fillId="0" borderId="46" xfId="0" applyBorder="1" applyAlignment="1">
      <alignment/>
    </xf>
    <xf numFmtId="0" fontId="0" fillId="0" borderId="44" xfId="0" applyFont="1" applyBorder="1" applyAlignment="1" quotePrefix="1">
      <alignment horizontal="left" vertical="top" wrapText="1" indent="3"/>
    </xf>
    <xf numFmtId="0" fontId="0" fillId="0" borderId="46" xfId="0" applyFont="1" applyBorder="1" applyAlignment="1">
      <alignment horizontal="left" vertical="top" wrapText="1" indent="3"/>
    </xf>
    <xf numFmtId="167" fontId="10" fillId="0" borderId="0" xfId="49" applyNumberFormat="1" applyFont="1" applyFill="1" applyBorder="1" applyAlignment="1">
      <alignment horizontal="right" vertical="center"/>
      <protection/>
    </xf>
    <xf numFmtId="0" fontId="5" fillId="0" borderId="0" xfId="49" applyFont="1" applyFill="1" applyBorder="1" applyAlignment="1">
      <alignment horizontal="center" vertical="center"/>
      <protection/>
    </xf>
    <xf numFmtId="0" fontId="3" fillId="0" borderId="19" xfId="49" applyBorder="1" applyAlignment="1">
      <alignment horizontal="center" vertical="center"/>
      <protection/>
    </xf>
    <xf numFmtId="0" fontId="2" fillId="0" borderId="48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35" borderId="49" xfId="49" applyFont="1" applyFill="1" applyBorder="1" applyAlignment="1">
      <alignment horizontal="center" vertical="center" wrapText="1"/>
      <protection/>
    </xf>
    <xf numFmtId="0" fontId="3" fillId="0" borderId="50" xfId="49" applyBorder="1" applyAlignment="1">
      <alignment horizontal="center"/>
      <protection/>
    </xf>
    <xf numFmtId="0" fontId="8" fillId="35" borderId="51" xfId="49" applyFont="1" applyFill="1" applyBorder="1" applyAlignment="1">
      <alignment horizontal="center" vertical="center" wrapText="1"/>
      <protection/>
    </xf>
    <xf numFmtId="0" fontId="3" fillId="0" borderId="0" xfId="49" applyFont="1" applyFill="1" applyBorder="1" applyAlignment="1">
      <alignment horizontal="center" vertical="center"/>
      <protection/>
    </xf>
    <xf numFmtId="0" fontId="3" fillId="0" borderId="52" xfId="49" applyFont="1" applyFill="1" applyBorder="1" applyAlignment="1">
      <alignment horizontal="center" vertical="center"/>
      <protection/>
    </xf>
    <xf numFmtId="0" fontId="3" fillId="37" borderId="43" xfId="49" applyFont="1" applyFill="1" applyBorder="1" applyAlignment="1">
      <alignment horizontal="center" vertical="center"/>
      <protection/>
    </xf>
    <xf numFmtId="0" fontId="3" fillId="37" borderId="47" xfId="49" applyFont="1" applyFill="1" applyBorder="1" applyAlignment="1">
      <alignment horizontal="center" vertical="center"/>
      <protection/>
    </xf>
    <xf numFmtId="0" fontId="3" fillId="37" borderId="24" xfId="49" applyFill="1" applyBorder="1" applyAlignment="1">
      <alignment horizontal="center"/>
      <protection/>
    </xf>
    <xf numFmtId="0" fontId="3" fillId="37" borderId="25" xfId="49" applyFill="1" applyBorder="1" applyAlignment="1">
      <alignment horizontal="center"/>
      <protection/>
    </xf>
    <xf numFmtId="0" fontId="14" fillId="0" borderId="53" xfId="0" applyFont="1" applyBorder="1" applyAlignment="1" applyProtection="1">
      <alignment horizontal="right"/>
      <protection locked="0"/>
    </xf>
    <xf numFmtId="0" fontId="0" fillId="0" borderId="54" xfId="0" applyBorder="1" applyAlignment="1" applyProtection="1">
      <alignment horizontal="right"/>
      <protection locked="0"/>
    </xf>
    <xf numFmtId="0" fontId="0" fillId="0" borderId="55" xfId="0" applyBorder="1" applyAlignment="1" applyProtection="1">
      <alignment horizontal="right"/>
      <protection locked="0"/>
    </xf>
    <xf numFmtId="0" fontId="13" fillId="0" borderId="44" xfId="0" applyFont="1" applyBorder="1" applyAlignment="1">
      <alignment horizontal="left" vertical="top"/>
    </xf>
    <xf numFmtId="0" fontId="13" fillId="0" borderId="46" xfId="0" applyFont="1" applyBorder="1" applyAlignment="1">
      <alignment horizontal="left" vertical="top"/>
    </xf>
    <xf numFmtId="0" fontId="0" fillId="0" borderId="45" xfId="0" applyFont="1" applyBorder="1" applyAlignment="1">
      <alignment horizontal="left" vertical="top" wrapText="1"/>
    </xf>
    <xf numFmtId="0" fontId="0" fillId="0" borderId="42" xfId="0" applyFont="1" applyBorder="1" applyAlignment="1">
      <alignment horizontal="left" vertical="top" wrapText="1"/>
    </xf>
    <xf numFmtId="0" fontId="13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0" fillId="0" borderId="44" xfId="0" applyFont="1" applyBorder="1" applyAlignment="1">
      <alignment horizontal="left" vertical="top" wrapText="1"/>
    </xf>
    <xf numFmtId="0" fontId="0" fillId="0" borderId="46" xfId="0" applyFont="1" applyBorder="1" applyAlignment="1">
      <alignment horizontal="left" vertical="top" wrapText="1"/>
    </xf>
    <xf numFmtId="0" fontId="16" fillId="0" borderId="44" xfId="0" applyFont="1" applyBorder="1" applyAlignment="1">
      <alignment horizontal="left" vertical="top" indent="2"/>
    </xf>
    <xf numFmtId="0" fontId="16" fillId="0" borderId="46" xfId="0" applyFont="1" applyBorder="1" applyAlignment="1">
      <alignment horizontal="left" vertical="top" indent="2"/>
    </xf>
    <xf numFmtId="0" fontId="0" fillId="0" borderId="44" xfId="0" applyFont="1" applyBorder="1" applyAlignment="1" quotePrefix="1">
      <alignment horizontal="left" vertical="top" indent="3"/>
    </xf>
    <xf numFmtId="0" fontId="0" fillId="0" borderId="46" xfId="0" applyFont="1" applyBorder="1" applyAlignment="1">
      <alignment horizontal="left" vertical="top" indent="3"/>
    </xf>
    <xf numFmtId="0" fontId="0" fillId="0" borderId="44" xfId="0" applyFont="1" applyBorder="1" applyAlignment="1" quotePrefix="1">
      <alignment horizontal="left" vertical="top" wrapText="1" indent="3"/>
    </xf>
    <xf numFmtId="0" fontId="0" fillId="0" borderId="46" xfId="0" applyFont="1" applyBorder="1" applyAlignment="1">
      <alignment horizontal="left" vertical="top" wrapText="1" indent="3"/>
    </xf>
    <xf numFmtId="0" fontId="6" fillId="38" borderId="56" xfId="49" applyFont="1" applyFill="1" applyBorder="1" applyAlignment="1">
      <alignment horizontal="center" vertical="center"/>
      <protection/>
    </xf>
    <xf numFmtId="0" fontId="6" fillId="38" borderId="57" xfId="49" applyFont="1" applyFill="1" applyBorder="1" applyAlignment="1">
      <alignment horizontal="center" vertical="center"/>
      <protection/>
    </xf>
    <xf numFmtId="0" fontId="6" fillId="38" borderId="58" xfId="49" applyFont="1" applyFill="1" applyBorder="1" applyAlignment="1">
      <alignment horizontal="center" vertical="center"/>
      <protection/>
    </xf>
    <xf numFmtId="0" fontId="3" fillId="0" borderId="19" xfId="49" applyBorder="1" applyAlignment="1">
      <alignment horizontal="center" vertical="center"/>
      <protection/>
    </xf>
    <xf numFmtId="0" fontId="3" fillId="39" borderId="19" xfId="49" applyFont="1" applyFill="1" applyBorder="1" applyAlignment="1">
      <alignment horizontal="center" vertical="center"/>
      <protection/>
    </xf>
    <xf numFmtId="0" fontId="7" fillId="0" borderId="0" xfId="49" applyFont="1" applyFill="1" applyBorder="1" applyAlignment="1">
      <alignment horizontal="left" vertical="center"/>
      <protection/>
    </xf>
    <xf numFmtId="167" fontId="10" fillId="0" borderId="0" xfId="49" applyNumberFormat="1" applyFont="1" applyFill="1" applyBorder="1" applyAlignment="1">
      <alignment horizontal="right" vertical="center"/>
      <protection/>
    </xf>
    <xf numFmtId="0" fontId="10" fillId="0" borderId="0" xfId="49" applyFont="1" applyFill="1" applyBorder="1" applyAlignment="1">
      <alignment horizontal="right" vertical="center"/>
      <protection/>
    </xf>
    <xf numFmtId="0" fontId="5" fillId="0" borderId="0" xfId="49" applyFont="1" applyFill="1" applyBorder="1" applyAlignment="1">
      <alignment horizontal="center" vertical="center"/>
      <protection/>
    </xf>
    <xf numFmtId="0" fontId="3" fillId="0" borderId="0" xfId="49" applyFont="1" applyFill="1" applyBorder="1" applyAlignment="1">
      <alignment horizontal="right" vertical="center"/>
      <protection/>
    </xf>
    <xf numFmtId="0" fontId="3" fillId="0" borderId="0" xfId="49" applyFill="1" applyBorder="1" applyAlignment="1">
      <alignment horizontal="center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B59"/>
  <sheetViews>
    <sheetView zoomScalePageLayoutView="0" workbookViewId="0" topLeftCell="A1">
      <selection activeCell="A1" sqref="A1:B1"/>
    </sheetView>
  </sheetViews>
  <sheetFormatPr defaultColWidth="11.421875" defaultRowHeight="15"/>
  <cols>
    <col min="1" max="1" width="22.7109375" style="0" customWidth="1"/>
    <col min="2" max="2" width="64.140625" style="0" customWidth="1"/>
    <col min="3" max="3" width="8.57421875" style="0" customWidth="1"/>
  </cols>
  <sheetData>
    <row r="1" spans="1:2" ht="21">
      <c r="A1" s="110" t="s">
        <v>86</v>
      </c>
      <c r="B1" s="110"/>
    </row>
    <row r="2" ht="6.75" customHeight="1"/>
    <row r="3" spans="1:2" ht="19.5" thickBot="1">
      <c r="A3" s="109" t="s">
        <v>56</v>
      </c>
      <c r="B3" s="109"/>
    </row>
    <row r="4" spans="1:2" ht="23.25" customHeight="1">
      <c r="A4" s="76" t="s">
        <v>58</v>
      </c>
      <c r="B4" s="80" t="s">
        <v>60</v>
      </c>
    </row>
    <row r="5" spans="1:2" ht="68.25" customHeight="1">
      <c r="A5" s="77" t="s">
        <v>57</v>
      </c>
      <c r="B5" s="79" t="s">
        <v>70</v>
      </c>
    </row>
    <row r="6" spans="1:2" ht="60.75" thickBot="1">
      <c r="A6" s="78" t="s">
        <v>59</v>
      </c>
      <c r="B6" s="75" t="s">
        <v>71</v>
      </c>
    </row>
    <row r="7" spans="1:2" ht="15">
      <c r="A7" s="81"/>
      <c r="B7" s="82"/>
    </row>
    <row r="8" spans="1:2" ht="18.75">
      <c r="A8" s="83" t="s">
        <v>63</v>
      </c>
      <c r="B8" s="84"/>
    </row>
    <row r="9" spans="1:2" ht="46.5" customHeight="1">
      <c r="A9" s="111" t="s">
        <v>68</v>
      </c>
      <c r="B9" s="112"/>
    </row>
    <row r="10" spans="1:2" ht="15">
      <c r="A10" s="113" t="s">
        <v>64</v>
      </c>
      <c r="B10" s="114"/>
    </row>
    <row r="11" spans="1:2" ht="15">
      <c r="A11" s="115" t="s">
        <v>65</v>
      </c>
      <c r="B11" s="116"/>
    </row>
    <row r="12" spans="1:2" ht="30.75" customHeight="1">
      <c r="A12" s="117" t="s">
        <v>69</v>
      </c>
      <c r="B12" s="118"/>
    </row>
    <row r="13" spans="1:2" ht="15">
      <c r="A13" s="85"/>
      <c r="B13" s="86"/>
    </row>
    <row r="14" spans="1:2" ht="18.75">
      <c r="A14" s="105" t="s">
        <v>67</v>
      </c>
      <c r="B14" s="106"/>
    </row>
    <row r="15" spans="1:2" ht="48" customHeight="1" thickBot="1">
      <c r="A15" s="107" t="s">
        <v>66</v>
      </c>
      <c r="B15" s="108"/>
    </row>
    <row r="16" spans="1:2" ht="15">
      <c r="A16" s="67"/>
      <c r="B16" s="68"/>
    </row>
    <row r="17" spans="1:2" ht="15">
      <c r="A17" s="67"/>
      <c r="B17" s="68"/>
    </row>
    <row r="18" ht="15">
      <c r="A18" s="65"/>
    </row>
    <row r="19" ht="15">
      <c r="A19" s="65"/>
    </row>
    <row r="20" ht="15">
      <c r="A20" s="64"/>
    </row>
    <row r="21" ht="15">
      <c r="A21" s="64"/>
    </row>
    <row r="22" ht="15">
      <c r="A22" s="64"/>
    </row>
    <row r="23" ht="15">
      <c r="A23" s="64"/>
    </row>
    <row r="24" ht="15">
      <c r="A24" s="64"/>
    </row>
    <row r="25" ht="15">
      <c r="A25" s="64"/>
    </row>
    <row r="26" ht="15">
      <c r="A26" s="64"/>
    </row>
    <row r="27" ht="15">
      <c r="A27" s="64"/>
    </row>
    <row r="28" ht="15">
      <c r="A28" s="64"/>
    </row>
    <row r="29" ht="15">
      <c r="A29" s="64"/>
    </row>
    <row r="30" ht="15">
      <c r="A30" s="64"/>
    </row>
    <row r="31" ht="15">
      <c r="A31" s="64"/>
    </row>
    <row r="32" ht="15">
      <c r="A32" s="64"/>
    </row>
    <row r="33" ht="15">
      <c r="A33" s="64"/>
    </row>
    <row r="34" ht="15">
      <c r="A34" s="64"/>
    </row>
    <row r="35" ht="15">
      <c r="A35" s="64"/>
    </row>
    <row r="36" ht="15">
      <c r="A36" s="64"/>
    </row>
    <row r="37" ht="15">
      <c r="A37" s="64"/>
    </row>
    <row r="38" ht="15">
      <c r="A38" s="64"/>
    </row>
    <row r="39" ht="15">
      <c r="A39" s="64"/>
    </row>
    <row r="40" ht="15">
      <c r="A40" s="64"/>
    </row>
    <row r="41" ht="15">
      <c r="A41" s="64"/>
    </row>
    <row r="42" ht="15">
      <c r="A42" s="64"/>
    </row>
    <row r="43" ht="15">
      <c r="A43" s="64"/>
    </row>
    <row r="44" ht="15">
      <c r="A44" s="64"/>
    </row>
    <row r="45" ht="15">
      <c r="A45" s="64"/>
    </row>
    <row r="46" ht="15">
      <c r="A46" s="64"/>
    </row>
    <row r="47" ht="15">
      <c r="A47" s="64"/>
    </row>
    <row r="48" ht="15">
      <c r="A48" s="64"/>
    </row>
    <row r="49" ht="15">
      <c r="A49" s="64"/>
    </row>
    <row r="50" ht="15">
      <c r="A50" s="64"/>
    </row>
    <row r="51" ht="15">
      <c r="A51" s="64"/>
    </row>
    <row r="52" ht="15">
      <c r="A52" s="64"/>
    </row>
    <row r="53" ht="15">
      <c r="A53" s="64"/>
    </row>
    <row r="54" ht="15">
      <c r="A54" s="64"/>
    </row>
    <row r="55" ht="15">
      <c r="A55" s="64"/>
    </row>
    <row r="56" ht="15">
      <c r="A56" s="64"/>
    </row>
    <row r="57" ht="15">
      <c r="A57" s="64"/>
    </row>
    <row r="58" ht="15">
      <c r="A58" s="64"/>
    </row>
    <row r="59" ht="15">
      <c r="A59" s="64"/>
    </row>
  </sheetData>
  <sheetProtection formatCells="0" formatColumns="0" formatRows="0" selectLockedCells="1"/>
  <mergeCells count="8">
    <mergeCell ref="A14:B14"/>
    <mergeCell ref="A15:B15"/>
    <mergeCell ref="A3:B3"/>
    <mergeCell ref="A1:B1"/>
    <mergeCell ref="A9:B9"/>
    <mergeCell ref="A10:B10"/>
    <mergeCell ref="A11:B11"/>
    <mergeCell ref="A12:B12"/>
  </mergeCells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zoomScalePageLayoutView="0" workbookViewId="0" topLeftCell="A1">
      <selection activeCell="F2" sqref="F2"/>
    </sheetView>
  </sheetViews>
  <sheetFormatPr defaultColWidth="11.57421875" defaultRowHeight="15"/>
  <cols>
    <col min="1" max="1" width="3.00390625" style="21" bestFit="1" customWidth="1"/>
    <col min="2" max="2" width="6.28125" style="25" customWidth="1"/>
    <col min="3" max="3" width="14.140625" style="21" customWidth="1"/>
    <col min="4" max="4" width="6.00390625" style="21" bestFit="1" customWidth="1"/>
    <col min="5" max="6" width="8.421875" style="21" bestFit="1" customWidth="1"/>
    <col min="7" max="7" width="8.421875" style="25" bestFit="1" customWidth="1"/>
    <col min="8" max="8" width="9.00390625" style="25" bestFit="1" customWidth="1"/>
    <col min="9" max="10" width="9.00390625" style="21" bestFit="1" customWidth="1"/>
    <col min="11" max="13" width="8.421875" style="21" bestFit="1" customWidth="1"/>
    <col min="14" max="16384" width="11.57421875" style="21" customWidth="1"/>
  </cols>
  <sheetData>
    <row r="1" spans="1:14" ht="20.25">
      <c r="A1" s="35"/>
      <c r="B1" s="124" t="s">
        <v>53</v>
      </c>
      <c r="C1" s="124"/>
      <c r="D1" s="124"/>
      <c r="E1" s="124"/>
      <c r="F1" s="124"/>
      <c r="G1" s="124"/>
      <c r="H1" s="124"/>
      <c r="I1" s="125">
        <v>43556</v>
      </c>
      <c r="J1" s="125"/>
      <c r="K1" s="125"/>
      <c r="L1" s="125"/>
      <c r="M1" s="125"/>
      <c r="N1" s="37"/>
    </row>
    <row r="2" spans="1:14" ht="30">
      <c r="A2" s="35"/>
      <c r="B2" s="36"/>
      <c r="C2" s="125" t="s">
        <v>54</v>
      </c>
      <c r="D2" s="125"/>
      <c r="E2" s="125"/>
      <c r="F2" s="39">
        <v>18</v>
      </c>
      <c r="G2" s="39"/>
      <c r="H2" s="126" t="s">
        <v>62</v>
      </c>
      <c r="I2" s="126"/>
      <c r="J2" s="126"/>
      <c r="K2" s="39">
        <v>0</v>
      </c>
      <c r="L2" s="38"/>
      <c r="M2" s="38"/>
      <c r="N2" s="37"/>
    </row>
    <row r="3" spans="1:14" ht="4.5" customHeight="1" thickBot="1">
      <c r="A3" s="37"/>
      <c r="B3" s="40"/>
      <c r="C3" s="41"/>
      <c r="D3" s="127"/>
      <c r="E3" s="127"/>
      <c r="F3" s="128"/>
      <c r="G3" s="128"/>
      <c r="H3" s="42"/>
      <c r="I3" s="129"/>
      <c r="J3" s="129"/>
      <c r="K3" s="41"/>
      <c r="L3" s="42"/>
      <c r="M3" s="35"/>
      <c r="N3" s="37"/>
    </row>
    <row r="4" spans="2:13" ht="34.5" thickBot="1">
      <c r="B4" s="43" t="s">
        <v>14</v>
      </c>
      <c r="C4" s="44" t="s">
        <v>42</v>
      </c>
      <c r="D4" s="44" t="s">
        <v>43</v>
      </c>
      <c r="E4" s="44" t="s">
        <v>44</v>
      </c>
      <c r="F4" s="44" t="s">
        <v>45</v>
      </c>
      <c r="G4" s="44" t="s">
        <v>46</v>
      </c>
      <c r="H4" s="44" t="s">
        <v>55</v>
      </c>
      <c r="I4" s="44" t="s">
        <v>47</v>
      </c>
      <c r="J4" s="44" t="s">
        <v>48</v>
      </c>
      <c r="K4" s="44" t="s">
        <v>50</v>
      </c>
      <c r="L4" s="44" t="s">
        <v>51</v>
      </c>
      <c r="M4" s="45" t="s">
        <v>52</v>
      </c>
    </row>
    <row r="5" spans="1:13" ht="12.75">
      <c r="A5" s="21">
        <v>1</v>
      </c>
      <c r="B5" s="46">
        <f>IF(Données!C3="","",Données!C3)</f>
      </c>
      <c r="C5" s="61">
        <f>IF(Données!D3="","",Données!D3)</f>
      </c>
      <c r="D5" s="47">
        <f>IF(Données!E3="","",Données!E3)</f>
      </c>
      <c r="E5" s="47">
        <f>IF(D5="","",D5*$F$2)</f>
      </c>
      <c r="F5" s="47">
        <f>IF(D5="","",$K$2*D5)</f>
      </c>
      <c r="G5" s="48">
        <f>IF(D5="","",E5-F5)</f>
      </c>
      <c r="H5" s="29"/>
      <c r="I5" s="30"/>
      <c r="J5" s="49">
        <f>IF(AND(H5="",I5=""),"",H5-I5)</f>
      </c>
      <c r="K5" s="50">
        <f>IF(AND(H5="",I5=""),"",(G5-J5)/G5)</f>
      </c>
      <c r="L5" s="50">
        <f>IF(F5="","",(F5-I5)/F5)</f>
      </c>
      <c r="M5" s="51">
        <f>IF(E5="","",(E5-H5)/E5)</f>
      </c>
    </row>
    <row r="6" spans="1:13" ht="12.75">
      <c r="A6" s="21">
        <v>2</v>
      </c>
      <c r="B6" s="52">
        <f>IF(Données!C4="","",Données!C4)</f>
      </c>
      <c r="C6" s="62">
        <f>IF(Données!D4="","",Données!D4)</f>
      </c>
      <c r="D6" s="23">
        <f>IF(Données!E4="","",Données!E4)</f>
      </c>
      <c r="E6" s="23">
        <f aca="true" t="shared" si="0" ref="E6:E16">IF(D6="","",D6*$F$2)</f>
      </c>
      <c r="F6" s="23">
        <f aca="true" t="shared" si="1" ref="F6:F16">IF(D6="","",$K$2*D6)</f>
      </c>
      <c r="G6" s="26">
        <f>IF(D6="","",E6-F6)</f>
      </c>
      <c r="H6" s="31"/>
      <c r="I6" s="32"/>
      <c r="J6" s="28">
        <f aca="true" t="shared" si="2" ref="J6:J16">IF(AND(H6="",I6=""),"",H6-I6)</f>
      </c>
      <c r="K6" s="27">
        <f aca="true" t="shared" si="3" ref="K6:K16">IF(AND(H6="",I6=""),"",(G6-J6)/G6)</f>
      </c>
      <c r="L6" s="27">
        <f aca="true" t="shared" si="4" ref="L6:L16">IF(F6="","",(F6-I6)/F6)</f>
      </c>
      <c r="M6" s="53">
        <f aca="true" t="shared" si="5" ref="M6:M16">IF(E6="","",(E6-H6)/E6)</f>
      </c>
    </row>
    <row r="7" spans="1:13" ht="12.75">
      <c r="A7" s="21">
        <v>3</v>
      </c>
      <c r="B7" s="52">
        <f>IF(Données!C5="","",Données!C5)</f>
      </c>
      <c r="C7" s="62">
        <f>IF(Données!D5="","",Données!D5)</f>
      </c>
      <c r="D7" s="23">
        <f>IF(Données!E5="","",Données!E5)</f>
      </c>
      <c r="E7" s="23">
        <f t="shared" si="0"/>
      </c>
      <c r="F7" s="23">
        <f t="shared" si="1"/>
      </c>
      <c r="G7" s="26">
        <f>IF(D7="","",E7-F7)</f>
      </c>
      <c r="H7" s="31"/>
      <c r="I7" s="32"/>
      <c r="J7" s="28">
        <f t="shared" si="2"/>
      </c>
      <c r="K7" s="27">
        <f t="shared" si="3"/>
      </c>
      <c r="L7" s="27">
        <f t="shared" si="4"/>
      </c>
      <c r="M7" s="53">
        <f t="shared" si="5"/>
      </c>
    </row>
    <row r="8" spans="1:13" ht="12.75">
      <c r="A8" s="21">
        <v>4</v>
      </c>
      <c r="B8" s="52">
        <f>IF(Données!C6="","",Données!C6)</f>
      </c>
      <c r="C8" s="62">
        <f>IF(Données!D6="","",Données!D6)</f>
      </c>
      <c r="D8" s="22">
        <f>IF(Données!E6="","",Données!E6)</f>
      </c>
      <c r="E8" s="23">
        <f t="shared" si="0"/>
      </c>
      <c r="F8" s="23">
        <f t="shared" si="1"/>
      </c>
      <c r="G8" s="26">
        <f aca="true" t="shared" si="6" ref="G8:G16">IF(D8="","",E8-F8)</f>
      </c>
      <c r="H8" s="31"/>
      <c r="I8" s="32"/>
      <c r="J8" s="28">
        <f t="shared" si="2"/>
      </c>
      <c r="K8" s="27">
        <f t="shared" si="3"/>
      </c>
      <c r="L8" s="27">
        <f t="shared" si="4"/>
      </c>
      <c r="M8" s="53">
        <f t="shared" si="5"/>
      </c>
    </row>
    <row r="9" spans="1:13" ht="12.75">
      <c r="A9" s="21">
        <v>5</v>
      </c>
      <c r="B9" s="52">
        <f>IF(Données!C7="","",Données!C7)</f>
      </c>
      <c r="C9" s="62">
        <f>IF(Données!D7="","",Données!D7)</f>
      </c>
      <c r="D9" s="22">
        <f>IF(Données!E7="","",Données!E7)</f>
      </c>
      <c r="E9" s="23">
        <f t="shared" si="0"/>
      </c>
      <c r="F9" s="23">
        <f t="shared" si="1"/>
      </c>
      <c r="G9" s="26">
        <f t="shared" si="6"/>
      </c>
      <c r="H9" s="31"/>
      <c r="I9" s="32"/>
      <c r="J9" s="28">
        <f t="shared" si="2"/>
      </c>
      <c r="K9" s="27">
        <f t="shared" si="3"/>
      </c>
      <c r="L9" s="27">
        <f t="shared" si="4"/>
      </c>
      <c r="M9" s="53">
        <f t="shared" si="5"/>
      </c>
    </row>
    <row r="10" spans="1:13" ht="12.75">
      <c r="A10" s="21">
        <v>6</v>
      </c>
      <c r="B10" s="52">
        <f>IF(Données!C8="","",Données!C8)</f>
      </c>
      <c r="C10" s="62">
        <f>IF(Données!D8="","",Données!D8)</f>
      </c>
      <c r="D10" s="22">
        <f>IF(Données!E8="","",Données!E8)</f>
      </c>
      <c r="E10" s="23">
        <f t="shared" si="0"/>
      </c>
      <c r="F10" s="23">
        <f t="shared" si="1"/>
      </c>
      <c r="G10" s="26">
        <f t="shared" si="6"/>
      </c>
      <c r="H10" s="31"/>
      <c r="I10" s="32"/>
      <c r="J10" s="28">
        <f t="shared" si="2"/>
      </c>
      <c r="K10" s="27">
        <f t="shared" si="3"/>
      </c>
      <c r="L10" s="27">
        <f t="shared" si="4"/>
      </c>
      <c r="M10" s="53">
        <f t="shared" si="5"/>
      </c>
    </row>
    <row r="11" spans="1:13" ht="12.75">
      <c r="A11" s="21">
        <v>7</v>
      </c>
      <c r="B11" s="52">
        <f>IF(Données!C9="","",Données!C9)</f>
      </c>
      <c r="C11" s="62">
        <f>IF(Données!D9="","",Données!D9)</f>
      </c>
      <c r="D11" s="22">
        <f>IF(Données!E9="","",Données!E9)</f>
      </c>
      <c r="E11" s="23">
        <f t="shared" si="0"/>
      </c>
      <c r="F11" s="23">
        <f t="shared" si="1"/>
      </c>
      <c r="G11" s="26">
        <f t="shared" si="6"/>
      </c>
      <c r="H11" s="31"/>
      <c r="I11" s="32"/>
      <c r="J11" s="28">
        <f t="shared" si="2"/>
      </c>
      <c r="K11" s="27">
        <f t="shared" si="3"/>
      </c>
      <c r="L11" s="27">
        <f t="shared" si="4"/>
      </c>
      <c r="M11" s="53">
        <f t="shared" si="5"/>
      </c>
    </row>
    <row r="12" spans="1:13" ht="12.75">
      <c r="A12" s="21">
        <v>8</v>
      </c>
      <c r="B12" s="52">
        <f>IF(Données!C10="","",Données!C10)</f>
      </c>
      <c r="C12" s="62">
        <f>IF(Données!D10="","",Données!D10)</f>
      </c>
      <c r="D12" s="22">
        <f>IF(Données!E10="","",Données!E10)</f>
      </c>
      <c r="E12" s="23">
        <f t="shared" si="0"/>
      </c>
      <c r="F12" s="23">
        <f t="shared" si="1"/>
      </c>
      <c r="G12" s="26">
        <f t="shared" si="6"/>
      </c>
      <c r="H12" s="31"/>
      <c r="I12" s="32"/>
      <c r="J12" s="28">
        <f t="shared" si="2"/>
      </c>
      <c r="K12" s="27">
        <f t="shared" si="3"/>
      </c>
      <c r="L12" s="27">
        <f t="shared" si="4"/>
      </c>
      <c r="M12" s="53">
        <f t="shared" si="5"/>
      </c>
    </row>
    <row r="13" spans="1:13" ht="12.75">
      <c r="A13" s="21">
        <v>9</v>
      </c>
      <c r="B13" s="52">
        <f>IF(Données!C11="","",Données!C11)</f>
      </c>
      <c r="C13" s="62">
        <f>IF(Données!D11="","",Données!D11)</f>
      </c>
      <c r="D13" s="22">
        <f>IF(Données!E11="","",Données!E11)</f>
      </c>
      <c r="E13" s="23">
        <f t="shared" si="0"/>
      </c>
      <c r="F13" s="23">
        <f t="shared" si="1"/>
      </c>
      <c r="G13" s="26">
        <f t="shared" si="6"/>
      </c>
      <c r="H13" s="31"/>
      <c r="I13" s="32"/>
      <c r="J13" s="28">
        <f t="shared" si="2"/>
      </c>
      <c r="K13" s="27">
        <f t="shared" si="3"/>
      </c>
      <c r="L13" s="27">
        <f t="shared" si="4"/>
      </c>
      <c r="M13" s="53">
        <f t="shared" si="5"/>
      </c>
    </row>
    <row r="14" spans="1:13" ht="12.75">
      <c r="A14" s="21">
        <v>10</v>
      </c>
      <c r="B14" s="52">
        <f>IF(Données!C12="","",Données!C12)</f>
      </c>
      <c r="C14" s="62">
        <f>IF(Données!D12="","",Données!D12)</f>
      </c>
      <c r="D14" s="22">
        <f>IF(Données!E12="","",Données!E12)</f>
      </c>
      <c r="E14" s="23">
        <f t="shared" si="0"/>
      </c>
      <c r="F14" s="23">
        <f t="shared" si="1"/>
      </c>
      <c r="G14" s="26">
        <f t="shared" si="6"/>
      </c>
      <c r="H14" s="31"/>
      <c r="I14" s="32"/>
      <c r="J14" s="28">
        <f t="shared" si="2"/>
      </c>
      <c r="K14" s="27">
        <f t="shared" si="3"/>
      </c>
      <c r="L14" s="27">
        <f t="shared" si="4"/>
      </c>
      <c r="M14" s="53">
        <f t="shared" si="5"/>
      </c>
    </row>
    <row r="15" spans="1:13" ht="12.75">
      <c r="A15" s="21">
        <v>11</v>
      </c>
      <c r="B15" s="52">
        <f>IF(Données!C13="","",Données!C13)</f>
      </c>
      <c r="C15" s="62">
        <f>IF(Données!D13="","",Données!D13)</f>
      </c>
      <c r="D15" s="22">
        <f>IF(Données!E13="","",Données!E13)</f>
      </c>
      <c r="E15" s="23">
        <f t="shared" si="0"/>
      </c>
      <c r="F15" s="23">
        <f t="shared" si="1"/>
      </c>
      <c r="G15" s="26">
        <f t="shared" si="6"/>
      </c>
      <c r="H15" s="31"/>
      <c r="I15" s="32"/>
      <c r="J15" s="28">
        <f t="shared" si="2"/>
      </c>
      <c r="K15" s="27">
        <f t="shared" si="3"/>
      </c>
      <c r="L15" s="27">
        <f t="shared" si="4"/>
      </c>
      <c r="M15" s="53">
        <f t="shared" si="5"/>
      </c>
    </row>
    <row r="16" spans="1:13" ht="13.5" thickBot="1">
      <c r="A16" s="21">
        <v>12</v>
      </c>
      <c r="B16" s="54">
        <f>IF(Données!C14="","",Données!C14)</f>
      </c>
      <c r="C16" s="63">
        <f>IF(Données!D14="","",Données!D14)</f>
      </c>
      <c r="D16" s="55">
        <f>IF(Données!E14="","",Données!E14)</f>
      </c>
      <c r="E16" s="56">
        <f t="shared" si="0"/>
      </c>
      <c r="F16" s="56">
        <f t="shared" si="1"/>
      </c>
      <c r="G16" s="57">
        <f t="shared" si="6"/>
      </c>
      <c r="H16" s="33"/>
      <c r="I16" s="34"/>
      <c r="J16" s="58">
        <f t="shared" si="2"/>
      </c>
      <c r="K16" s="59">
        <f t="shared" si="3"/>
      </c>
      <c r="L16" s="59">
        <f t="shared" si="4"/>
      </c>
      <c r="M16" s="60">
        <f t="shared" si="5"/>
      </c>
    </row>
    <row r="17" spans="2:13" ht="5.25" customHeight="1">
      <c r="B17" s="119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1"/>
    </row>
    <row r="18" spans="2:13" ht="12.75">
      <c r="B18" s="122" t="s">
        <v>49</v>
      </c>
      <c r="C18" s="122"/>
      <c r="D18" s="23">
        <f aca="true" t="shared" si="7" ref="D18:J18">SUM(D5:D16)</f>
        <v>0</v>
      </c>
      <c r="E18" s="23">
        <f t="shared" si="7"/>
        <v>0</v>
      </c>
      <c r="F18" s="23">
        <f t="shared" si="7"/>
        <v>0</v>
      </c>
      <c r="G18" s="23">
        <f t="shared" si="7"/>
        <v>0</v>
      </c>
      <c r="H18" s="23">
        <f t="shared" si="7"/>
        <v>0</v>
      </c>
      <c r="I18" s="23">
        <f t="shared" si="7"/>
        <v>0</v>
      </c>
      <c r="J18" s="23">
        <f t="shared" si="7"/>
        <v>0</v>
      </c>
      <c r="K18" s="66">
        <f>IF(G18=0,"",(G18-J18)/G18)</f>
      </c>
      <c r="L18" s="66">
        <f>IF(F18=0,"",(F18-I18)/F18)</f>
      </c>
      <c r="M18" s="66">
        <f>IF(E18=0,"",(E18-H18)/E18)</f>
      </c>
    </row>
    <row r="19" spans="2:13" ht="4.5" customHeight="1">
      <c r="B19" s="23"/>
      <c r="C19" s="22"/>
      <c r="D19" s="22"/>
      <c r="E19" s="22"/>
      <c r="F19" s="22"/>
      <c r="G19" s="23"/>
      <c r="H19" s="23"/>
      <c r="I19" s="22"/>
      <c r="J19" s="22"/>
      <c r="K19" s="24"/>
      <c r="L19" s="24"/>
      <c r="M19" s="24"/>
    </row>
    <row r="20" spans="2:13" ht="12.75">
      <c r="B20" s="123" t="s">
        <v>61</v>
      </c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</row>
    <row r="21" spans="2:13" ht="7.5" customHeight="1"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</row>
  </sheetData>
  <sheetProtection formatCells="0" formatColumns="0" formatRows="0" selectLockedCells="1"/>
  <mergeCells count="10">
    <mergeCell ref="B17:M17"/>
    <mergeCell ref="B18:C18"/>
    <mergeCell ref="B20:M21"/>
    <mergeCell ref="B1:H1"/>
    <mergeCell ref="I1:M1"/>
    <mergeCell ref="C2:E2"/>
    <mergeCell ref="H2:J2"/>
    <mergeCell ref="D3:E3"/>
    <mergeCell ref="F3:G3"/>
    <mergeCell ref="I3:J3"/>
  </mergeCells>
  <printOptions/>
  <pageMargins left="0.7874015748031497" right="0.7874015748031497" top="1.0236220472440944" bottom="1.0236220472440944" header="0.7874015748031497" footer="0.7874015748031497"/>
  <pageSetup firstPageNumber="1" useFirstPageNumber="1" fitToHeight="1" fitToWidth="1" horizontalDpi="300" verticalDpi="300" orientation="portrait" paperSize="9" scale="79" r:id="rId1"/>
  <headerFooter alignWithMargins="0"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zoomScalePageLayoutView="0" workbookViewId="0" topLeftCell="A1">
      <selection activeCell="F2" sqref="F2"/>
    </sheetView>
  </sheetViews>
  <sheetFormatPr defaultColWidth="11.57421875" defaultRowHeight="15"/>
  <cols>
    <col min="1" max="1" width="3.00390625" style="21" bestFit="1" customWidth="1"/>
    <col min="2" max="2" width="6.28125" style="25" customWidth="1"/>
    <col min="3" max="3" width="14.140625" style="21" customWidth="1"/>
    <col min="4" max="4" width="6.00390625" style="21" bestFit="1" customWidth="1"/>
    <col min="5" max="6" width="8.421875" style="21" bestFit="1" customWidth="1"/>
    <col min="7" max="7" width="8.421875" style="25" bestFit="1" customWidth="1"/>
    <col min="8" max="8" width="9.00390625" style="25" bestFit="1" customWidth="1"/>
    <col min="9" max="10" width="9.00390625" style="21" bestFit="1" customWidth="1"/>
    <col min="11" max="13" width="8.421875" style="21" bestFit="1" customWidth="1"/>
    <col min="14" max="16384" width="11.57421875" style="21" customWidth="1"/>
  </cols>
  <sheetData>
    <row r="1" spans="1:14" ht="20.25">
      <c r="A1" s="35"/>
      <c r="B1" s="124" t="s">
        <v>53</v>
      </c>
      <c r="C1" s="124"/>
      <c r="D1" s="124"/>
      <c r="E1" s="124"/>
      <c r="F1" s="124"/>
      <c r="G1" s="124"/>
      <c r="H1" s="124"/>
      <c r="I1" s="125">
        <v>43586</v>
      </c>
      <c r="J1" s="125"/>
      <c r="K1" s="125"/>
      <c r="L1" s="125"/>
      <c r="M1" s="125"/>
      <c r="N1" s="37"/>
    </row>
    <row r="2" spans="1:14" ht="30">
      <c r="A2" s="35"/>
      <c r="B2" s="36"/>
      <c r="C2" s="125" t="s">
        <v>54</v>
      </c>
      <c r="D2" s="125"/>
      <c r="E2" s="125"/>
      <c r="F2" s="39">
        <v>32</v>
      </c>
      <c r="G2" s="39"/>
      <c r="H2" s="126" t="s">
        <v>62</v>
      </c>
      <c r="I2" s="126"/>
      <c r="J2" s="126"/>
      <c r="K2" s="39">
        <v>0</v>
      </c>
      <c r="L2" s="38"/>
      <c r="M2" s="38"/>
      <c r="N2" s="37"/>
    </row>
    <row r="3" spans="1:14" ht="4.5" customHeight="1" thickBot="1">
      <c r="A3" s="37"/>
      <c r="B3" s="40"/>
      <c r="C3" s="41"/>
      <c r="D3" s="127"/>
      <c r="E3" s="127"/>
      <c r="F3" s="128"/>
      <c r="G3" s="128"/>
      <c r="H3" s="42"/>
      <c r="I3" s="129"/>
      <c r="J3" s="129"/>
      <c r="K3" s="41"/>
      <c r="L3" s="42"/>
      <c r="M3" s="35"/>
      <c r="N3" s="37"/>
    </row>
    <row r="4" spans="2:13" ht="34.5" thickBot="1">
      <c r="B4" s="43" t="s">
        <v>14</v>
      </c>
      <c r="C4" s="44" t="s">
        <v>42</v>
      </c>
      <c r="D4" s="44" t="s">
        <v>43</v>
      </c>
      <c r="E4" s="44" t="s">
        <v>44</v>
      </c>
      <c r="F4" s="44" t="s">
        <v>45</v>
      </c>
      <c r="G4" s="44" t="s">
        <v>46</v>
      </c>
      <c r="H4" s="44" t="s">
        <v>55</v>
      </c>
      <c r="I4" s="44" t="s">
        <v>47</v>
      </c>
      <c r="J4" s="44" t="s">
        <v>48</v>
      </c>
      <c r="K4" s="44" t="s">
        <v>50</v>
      </c>
      <c r="L4" s="44" t="s">
        <v>51</v>
      </c>
      <c r="M4" s="45" t="s">
        <v>52</v>
      </c>
    </row>
    <row r="5" spans="1:13" ht="12.75">
      <c r="A5" s="21">
        <v>1</v>
      </c>
      <c r="B5" s="46">
        <f>IF(Données!C3="","",Données!C3)</f>
      </c>
      <c r="C5" s="61">
        <f>IF(Données!D3="","",Données!D3)</f>
      </c>
      <c r="D5" s="47">
        <f>IF(Données!E3="","",Données!E3)</f>
      </c>
      <c r="E5" s="47">
        <f>IF(D5="","",D5*$F$2)</f>
      </c>
      <c r="F5" s="47">
        <f>IF(D5="","",$K$2*D5)</f>
      </c>
      <c r="G5" s="48">
        <f>IF(D5="","",E5-F5)</f>
      </c>
      <c r="H5" s="29"/>
      <c r="I5" s="30"/>
      <c r="J5" s="49">
        <f>IF(AND(H5="",I5=""),"",H5-I5)</f>
      </c>
      <c r="K5" s="50">
        <f>IF(AND(H5="",I5=""),"",(G5-J5)/G5)</f>
      </c>
      <c r="L5" s="50">
        <f>IF(F5="","",(F5-I5)/F5)</f>
      </c>
      <c r="M5" s="51">
        <f>IF(E5="","",(E5-H5)/E5)</f>
      </c>
    </row>
    <row r="6" spans="1:13" ht="12.75">
      <c r="A6" s="21">
        <v>2</v>
      </c>
      <c r="B6" s="52">
        <f>IF(Données!C4="","",Données!C4)</f>
      </c>
      <c r="C6" s="62">
        <f>IF(Données!D4="","",Données!D4)</f>
      </c>
      <c r="D6" s="23">
        <f>IF(Données!E4="","",Données!E4)</f>
      </c>
      <c r="E6" s="23">
        <f aca="true" t="shared" si="0" ref="E6:E16">IF(D6="","",D6*$F$2)</f>
      </c>
      <c r="F6" s="23">
        <f aca="true" t="shared" si="1" ref="F6:F16">IF(D6="","",$K$2*D6)</f>
      </c>
      <c r="G6" s="26">
        <f>IF(D6="","",E6-F6)</f>
      </c>
      <c r="H6" s="31"/>
      <c r="I6" s="32"/>
      <c r="J6" s="28">
        <f aca="true" t="shared" si="2" ref="J6:J16">IF(AND(H6="",I6=""),"",H6-I6)</f>
      </c>
      <c r="K6" s="27">
        <f aca="true" t="shared" si="3" ref="K6:K16">IF(AND(H6="",I6=""),"",(G6-J6)/G6)</f>
      </c>
      <c r="L6" s="27">
        <f aca="true" t="shared" si="4" ref="L6:L16">IF(F6="","",(F6-I6)/F6)</f>
      </c>
      <c r="M6" s="53">
        <f aca="true" t="shared" si="5" ref="M6:M16">IF(E6="","",(E6-H6)/E6)</f>
      </c>
    </row>
    <row r="7" spans="1:13" ht="12.75">
      <c r="A7" s="21">
        <v>3</v>
      </c>
      <c r="B7" s="52">
        <f>IF(Données!C5="","",Données!C5)</f>
      </c>
      <c r="C7" s="62">
        <f>IF(Données!D5="","",Données!D5)</f>
      </c>
      <c r="D7" s="23">
        <f>IF(Données!E5="","",Données!E5)</f>
      </c>
      <c r="E7" s="23">
        <f t="shared" si="0"/>
      </c>
      <c r="F7" s="23">
        <f t="shared" si="1"/>
      </c>
      <c r="G7" s="26">
        <f>IF(D7="","",E7-F7)</f>
      </c>
      <c r="H7" s="31"/>
      <c r="I7" s="32"/>
      <c r="J7" s="28">
        <f t="shared" si="2"/>
      </c>
      <c r="K7" s="27">
        <f t="shared" si="3"/>
      </c>
      <c r="L7" s="27">
        <f t="shared" si="4"/>
      </c>
      <c r="M7" s="53">
        <f t="shared" si="5"/>
      </c>
    </row>
    <row r="8" spans="1:13" ht="12.75">
      <c r="A8" s="21">
        <v>4</v>
      </c>
      <c r="B8" s="52">
        <f>IF(Données!C6="","",Données!C6)</f>
      </c>
      <c r="C8" s="62">
        <f>IF(Données!D6="","",Données!D6)</f>
      </c>
      <c r="D8" s="22">
        <f>IF(Données!E6="","",Données!E6)</f>
      </c>
      <c r="E8" s="23">
        <f t="shared" si="0"/>
      </c>
      <c r="F8" s="23">
        <f t="shared" si="1"/>
      </c>
      <c r="G8" s="26">
        <f aca="true" t="shared" si="6" ref="G8:G16">IF(D8="","",E8-F8)</f>
      </c>
      <c r="H8" s="31"/>
      <c r="I8" s="32"/>
      <c r="J8" s="28">
        <f t="shared" si="2"/>
      </c>
      <c r="K8" s="27">
        <f t="shared" si="3"/>
      </c>
      <c r="L8" s="27">
        <f t="shared" si="4"/>
      </c>
      <c r="M8" s="53">
        <f t="shared" si="5"/>
      </c>
    </row>
    <row r="9" spans="1:13" ht="12.75">
      <c r="A9" s="21">
        <v>5</v>
      </c>
      <c r="B9" s="52">
        <f>IF(Données!C7="","",Données!C7)</f>
      </c>
      <c r="C9" s="62">
        <f>IF(Données!D7="","",Données!D7)</f>
      </c>
      <c r="D9" s="22">
        <f>IF(Données!E7="","",Données!E7)</f>
      </c>
      <c r="E9" s="23">
        <f t="shared" si="0"/>
      </c>
      <c r="F9" s="23">
        <f t="shared" si="1"/>
      </c>
      <c r="G9" s="26">
        <f t="shared" si="6"/>
      </c>
      <c r="H9" s="31"/>
      <c r="I9" s="32"/>
      <c r="J9" s="28">
        <f t="shared" si="2"/>
      </c>
      <c r="K9" s="27">
        <f t="shared" si="3"/>
      </c>
      <c r="L9" s="27">
        <f t="shared" si="4"/>
      </c>
      <c r="M9" s="53">
        <f t="shared" si="5"/>
      </c>
    </row>
    <row r="10" spans="1:13" ht="12.75">
      <c r="A10" s="21">
        <v>6</v>
      </c>
      <c r="B10" s="52">
        <f>IF(Données!C8="","",Données!C8)</f>
      </c>
      <c r="C10" s="62">
        <f>IF(Données!D8="","",Données!D8)</f>
      </c>
      <c r="D10" s="22">
        <f>IF(Données!E8="","",Données!E8)</f>
      </c>
      <c r="E10" s="23">
        <f t="shared" si="0"/>
      </c>
      <c r="F10" s="23">
        <f t="shared" si="1"/>
      </c>
      <c r="G10" s="26">
        <f t="shared" si="6"/>
      </c>
      <c r="H10" s="31"/>
      <c r="I10" s="32"/>
      <c r="J10" s="28">
        <f t="shared" si="2"/>
      </c>
      <c r="K10" s="27">
        <f t="shared" si="3"/>
      </c>
      <c r="L10" s="27">
        <f t="shared" si="4"/>
      </c>
      <c r="M10" s="53">
        <f t="shared" si="5"/>
      </c>
    </row>
    <row r="11" spans="1:13" ht="12.75">
      <c r="A11" s="21">
        <v>7</v>
      </c>
      <c r="B11" s="52">
        <f>IF(Données!C9="","",Données!C9)</f>
      </c>
      <c r="C11" s="62">
        <f>IF(Données!D9="","",Données!D9)</f>
      </c>
      <c r="D11" s="22">
        <f>IF(Données!E9="","",Données!E9)</f>
      </c>
      <c r="E11" s="23">
        <f t="shared" si="0"/>
      </c>
      <c r="F11" s="23">
        <f t="shared" si="1"/>
      </c>
      <c r="G11" s="26">
        <f t="shared" si="6"/>
      </c>
      <c r="H11" s="31"/>
      <c r="I11" s="32"/>
      <c r="J11" s="28">
        <f t="shared" si="2"/>
      </c>
      <c r="K11" s="27">
        <f t="shared" si="3"/>
      </c>
      <c r="L11" s="27">
        <f t="shared" si="4"/>
      </c>
      <c r="M11" s="53">
        <f t="shared" si="5"/>
      </c>
    </row>
    <row r="12" spans="1:13" ht="12.75">
      <c r="A12" s="21">
        <v>8</v>
      </c>
      <c r="B12" s="52">
        <f>IF(Données!C10="","",Données!C10)</f>
      </c>
      <c r="C12" s="62">
        <f>IF(Données!D10="","",Données!D10)</f>
      </c>
      <c r="D12" s="22">
        <f>IF(Données!E10="","",Données!E10)</f>
      </c>
      <c r="E12" s="23">
        <f t="shared" si="0"/>
      </c>
      <c r="F12" s="23">
        <f t="shared" si="1"/>
      </c>
      <c r="G12" s="26">
        <f t="shared" si="6"/>
      </c>
      <c r="H12" s="31"/>
      <c r="I12" s="32"/>
      <c r="J12" s="28">
        <f t="shared" si="2"/>
      </c>
      <c r="K12" s="27">
        <f t="shared" si="3"/>
      </c>
      <c r="L12" s="27">
        <f t="shared" si="4"/>
      </c>
      <c r="M12" s="53">
        <f t="shared" si="5"/>
      </c>
    </row>
    <row r="13" spans="1:13" ht="12.75">
      <c r="A13" s="21">
        <v>9</v>
      </c>
      <c r="B13" s="52">
        <f>IF(Données!C11="","",Données!C11)</f>
      </c>
      <c r="C13" s="62">
        <f>IF(Données!D11="","",Données!D11)</f>
      </c>
      <c r="D13" s="22">
        <f>IF(Données!E11="","",Données!E11)</f>
      </c>
      <c r="E13" s="23">
        <f t="shared" si="0"/>
      </c>
      <c r="F13" s="23">
        <f t="shared" si="1"/>
      </c>
      <c r="G13" s="26">
        <f t="shared" si="6"/>
      </c>
      <c r="H13" s="31"/>
      <c r="I13" s="32"/>
      <c r="J13" s="28">
        <f t="shared" si="2"/>
      </c>
      <c r="K13" s="27">
        <f t="shared" si="3"/>
      </c>
      <c r="L13" s="27">
        <f t="shared" si="4"/>
      </c>
      <c r="M13" s="53">
        <f t="shared" si="5"/>
      </c>
    </row>
    <row r="14" spans="1:13" ht="12.75">
      <c r="A14" s="21">
        <v>10</v>
      </c>
      <c r="B14" s="52">
        <f>IF(Données!C12="","",Données!C12)</f>
      </c>
      <c r="C14" s="62">
        <f>IF(Données!D12="","",Données!D12)</f>
      </c>
      <c r="D14" s="22">
        <f>IF(Données!E12="","",Données!E12)</f>
      </c>
      <c r="E14" s="23">
        <f t="shared" si="0"/>
      </c>
      <c r="F14" s="23">
        <f t="shared" si="1"/>
      </c>
      <c r="G14" s="26">
        <f t="shared" si="6"/>
      </c>
      <c r="H14" s="31"/>
      <c r="I14" s="32"/>
      <c r="J14" s="28">
        <f t="shared" si="2"/>
      </c>
      <c r="K14" s="27">
        <f t="shared" si="3"/>
      </c>
      <c r="L14" s="27">
        <f t="shared" si="4"/>
      </c>
      <c r="M14" s="53">
        <f t="shared" si="5"/>
      </c>
    </row>
    <row r="15" spans="1:13" ht="12.75">
      <c r="A15" s="21">
        <v>11</v>
      </c>
      <c r="B15" s="52">
        <f>IF(Données!C13="","",Données!C13)</f>
      </c>
      <c r="C15" s="62">
        <f>IF(Données!D13="","",Données!D13)</f>
      </c>
      <c r="D15" s="22">
        <f>IF(Données!E13="","",Données!E13)</f>
      </c>
      <c r="E15" s="23">
        <f t="shared" si="0"/>
      </c>
      <c r="F15" s="23">
        <f t="shared" si="1"/>
      </c>
      <c r="G15" s="26">
        <f t="shared" si="6"/>
      </c>
      <c r="H15" s="31"/>
      <c r="I15" s="32"/>
      <c r="J15" s="28">
        <f t="shared" si="2"/>
      </c>
      <c r="K15" s="27">
        <f t="shared" si="3"/>
      </c>
      <c r="L15" s="27">
        <f t="shared" si="4"/>
      </c>
      <c r="M15" s="53">
        <f t="shared" si="5"/>
      </c>
    </row>
    <row r="16" spans="1:13" ht="13.5" thickBot="1">
      <c r="A16" s="21">
        <v>12</v>
      </c>
      <c r="B16" s="54">
        <f>IF(Données!C14="","",Données!C14)</f>
      </c>
      <c r="C16" s="63">
        <f>IF(Données!D14="","",Données!D14)</f>
      </c>
      <c r="D16" s="55">
        <f>IF(Données!E14="","",Données!E14)</f>
      </c>
      <c r="E16" s="56">
        <f t="shared" si="0"/>
      </c>
      <c r="F16" s="56">
        <f t="shared" si="1"/>
      </c>
      <c r="G16" s="57">
        <f t="shared" si="6"/>
      </c>
      <c r="H16" s="33"/>
      <c r="I16" s="34"/>
      <c r="J16" s="58">
        <f t="shared" si="2"/>
      </c>
      <c r="K16" s="59">
        <f t="shared" si="3"/>
      </c>
      <c r="L16" s="59">
        <f t="shared" si="4"/>
      </c>
      <c r="M16" s="60">
        <f t="shared" si="5"/>
      </c>
    </row>
    <row r="17" spans="2:13" ht="5.25" customHeight="1">
      <c r="B17" s="119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1"/>
    </row>
    <row r="18" spans="2:13" ht="12.75">
      <c r="B18" s="122" t="s">
        <v>49</v>
      </c>
      <c r="C18" s="122"/>
      <c r="D18" s="23">
        <f aca="true" t="shared" si="7" ref="D18:J18">SUM(D5:D16)</f>
        <v>0</v>
      </c>
      <c r="E18" s="23">
        <f t="shared" si="7"/>
        <v>0</v>
      </c>
      <c r="F18" s="23">
        <f t="shared" si="7"/>
        <v>0</v>
      </c>
      <c r="G18" s="23">
        <f t="shared" si="7"/>
        <v>0</v>
      </c>
      <c r="H18" s="23">
        <f t="shared" si="7"/>
        <v>0</v>
      </c>
      <c r="I18" s="23">
        <f t="shared" si="7"/>
        <v>0</v>
      </c>
      <c r="J18" s="23">
        <f t="shared" si="7"/>
        <v>0</v>
      </c>
      <c r="K18" s="66">
        <f>IF(G18=0,"",(G18-J18)/G18)</f>
      </c>
      <c r="L18" s="66">
        <f>IF(F18=0,"",(F18-I18)/F18)</f>
      </c>
      <c r="M18" s="66">
        <f>IF(E18=0,"",(E18-H18)/E18)</f>
      </c>
    </row>
    <row r="19" spans="2:13" ht="4.5" customHeight="1">
      <c r="B19" s="23"/>
      <c r="C19" s="22"/>
      <c r="D19" s="22"/>
      <c r="E19" s="22"/>
      <c r="F19" s="22"/>
      <c r="G19" s="23"/>
      <c r="H19" s="23"/>
      <c r="I19" s="22"/>
      <c r="J19" s="22"/>
      <c r="K19" s="24"/>
      <c r="L19" s="24"/>
      <c r="M19" s="24"/>
    </row>
    <row r="20" spans="2:13" ht="12.75">
      <c r="B20" s="123" t="s">
        <v>61</v>
      </c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</row>
    <row r="21" spans="2:13" ht="7.5" customHeight="1"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</row>
  </sheetData>
  <sheetProtection formatCells="0" formatColumns="0" formatRows="0" selectLockedCells="1"/>
  <mergeCells count="10">
    <mergeCell ref="B17:M17"/>
    <mergeCell ref="B18:C18"/>
    <mergeCell ref="B20:M21"/>
    <mergeCell ref="B1:H1"/>
    <mergeCell ref="I1:M1"/>
    <mergeCell ref="C2:E2"/>
    <mergeCell ref="H2:J2"/>
    <mergeCell ref="D3:E3"/>
    <mergeCell ref="F3:G3"/>
    <mergeCell ref="I3:J3"/>
  </mergeCells>
  <printOptions/>
  <pageMargins left="0.7874015748031497" right="0.7874015748031497" top="1.0236220472440944" bottom="1.0236220472440944" header="0.7874015748031497" footer="0.7874015748031497"/>
  <pageSetup firstPageNumber="1" useFirstPageNumber="1" fitToHeight="1" fitToWidth="1" horizontalDpi="300" verticalDpi="300" orientation="portrait" paperSize="9" scale="79" r:id="rId1"/>
  <headerFooter alignWithMargins="0"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zoomScalePageLayoutView="0" workbookViewId="0" topLeftCell="A1">
      <selection activeCell="F2" sqref="F2"/>
    </sheetView>
  </sheetViews>
  <sheetFormatPr defaultColWidth="11.57421875" defaultRowHeight="15"/>
  <cols>
    <col min="1" max="1" width="3.00390625" style="21" bestFit="1" customWidth="1"/>
    <col min="2" max="2" width="6.28125" style="25" customWidth="1"/>
    <col min="3" max="3" width="14.140625" style="21" customWidth="1"/>
    <col min="4" max="4" width="6.00390625" style="21" bestFit="1" customWidth="1"/>
    <col min="5" max="6" width="8.421875" style="21" bestFit="1" customWidth="1"/>
    <col min="7" max="7" width="8.421875" style="25" bestFit="1" customWidth="1"/>
    <col min="8" max="8" width="9.00390625" style="25" bestFit="1" customWidth="1"/>
    <col min="9" max="10" width="9.00390625" style="21" bestFit="1" customWidth="1"/>
    <col min="11" max="13" width="8.421875" style="21" bestFit="1" customWidth="1"/>
    <col min="14" max="16384" width="11.57421875" style="21" customWidth="1"/>
  </cols>
  <sheetData>
    <row r="1" spans="1:14" ht="20.25">
      <c r="A1" s="35"/>
      <c r="B1" s="124" t="s">
        <v>53</v>
      </c>
      <c r="C1" s="124"/>
      <c r="D1" s="124"/>
      <c r="E1" s="124"/>
      <c r="F1" s="124"/>
      <c r="G1" s="124"/>
      <c r="H1" s="124"/>
      <c r="I1" s="125">
        <v>43617</v>
      </c>
      <c r="J1" s="125"/>
      <c r="K1" s="125"/>
      <c r="L1" s="125"/>
      <c r="M1" s="125"/>
      <c r="N1" s="37"/>
    </row>
    <row r="2" spans="1:14" ht="30">
      <c r="A2" s="35"/>
      <c r="B2" s="36"/>
      <c r="C2" s="125" t="s">
        <v>54</v>
      </c>
      <c r="D2" s="125"/>
      <c r="E2" s="125"/>
      <c r="F2" s="39">
        <v>30</v>
      </c>
      <c r="G2" s="39"/>
      <c r="H2" s="126" t="s">
        <v>62</v>
      </c>
      <c r="I2" s="126"/>
      <c r="J2" s="126"/>
      <c r="K2" s="39">
        <v>0</v>
      </c>
      <c r="L2" s="38"/>
      <c r="M2" s="38"/>
      <c r="N2" s="37"/>
    </row>
    <row r="3" spans="1:14" ht="4.5" customHeight="1" thickBot="1">
      <c r="A3" s="37"/>
      <c r="B3" s="40"/>
      <c r="C3" s="41"/>
      <c r="D3" s="127"/>
      <c r="E3" s="127"/>
      <c r="F3" s="128"/>
      <c r="G3" s="128"/>
      <c r="H3" s="42"/>
      <c r="I3" s="129"/>
      <c r="J3" s="129"/>
      <c r="K3" s="41"/>
      <c r="L3" s="42"/>
      <c r="M3" s="35"/>
      <c r="N3" s="37"/>
    </row>
    <row r="4" spans="2:13" ht="34.5" thickBot="1">
      <c r="B4" s="43" t="s">
        <v>14</v>
      </c>
      <c r="C4" s="44" t="s">
        <v>42</v>
      </c>
      <c r="D4" s="44" t="s">
        <v>43</v>
      </c>
      <c r="E4" s="44" t="s">
        <v>44</v>
      </c>
      <c r="F4" s="44" t="s">
        <v>45</v>
      </c>
      <c r="G4" s="44" t="s">
        <v>46</v>
      </c>
      <c r="H4" s="44" t="s">
        <v>55</v>
      </c>
      <c r="I4" s="44" t="s">
        <v>47</v>
      </c>
      <c r="J4" s="44" t="s">
        <v>48</v>
      </c>
      <c r="K4" s="44" t="s">
        <v>50</v>
      </c>
      <c r="L4" s="44" t="s">
        <v>51</v>
      </c>
      <c r="M4" s="45" t="s">
        <v>52</v>
      </c>
    </row>
    <row r="5" spans="1:13" ht="12.75">
      <c r="A5" s="21">
        <v>1</v>
      </c>
      <c r="B5" s="46">
        <f>IF(Données!C3="","",Données!C3)</f>
      </c>
      <c r="C5" s="61">
        <f>IF(Données!D3="","",Données!D3)</f>
      </c>
      <c r="D5" s="47">
        <f>IF(Données!E3="","",Données!E3)</f>
      </c>
      <c r="E5" s="47">
        <f>IF(D5="","",D5*$F$2)</f>
      </c>
      <c r="F5" s="47">
        <f>IF(D5="","",$K$2*D5)</f>
      </c>
      <c r="G5" s="48">
        <f>IF(D5="","",E5-F5)</f>
      </c>
      <c r="H5" s="29"/>
      <c r="I5" s="30"/>
      <c r="J5" s="49">
        <f>IF(AND(H5="",I5=""),"",H5-I5)</f>
      </c>
      <c r="K5" s="50">
        <f>IF(AND(H5="",I5=""),"",(G5-J5)/G5)</f>
      </c>
      <c r="L5" s="50">
        <f>IF(F5="","",(F5-I5)/F5)</f>
      </c>
      <c r="M5" s="51">
        <f>IF(E5="","",(E5-H5)/E5)</f>
      </c>
    </row>
    <row r="6" spans="1:13" ht="12.75">
      <c r="A6" s="21">
        <v>2</v>
      </c>
      <c r="B6" s="52">
        <f>IF(Données!C4="","",Données!C4)</f>
      </c>
      <c r="C6" s="62">
        <f>IF(Données!D4="","",Données!D4)</f>
      </c>
      <c r="D6" s="23">
        <f>IF(Données!E4="","",Données!E4)</f>
      </c>
      <c r="E6" s="23">
        <f aca="true" t="shared" si="0" ref="E6:E16">IF(D6="","",D6*$F$2)</f>
      </c>
      <c r="F6" s="23">
        <f aca="true" t="shared" si="1" ref="F6:F16">IF(D6="","",$K$2*D6)</f>
      </c>
      <c r="G6" s="26">
        <f>IF(D6="","",E6-F6)</f>
      </c>
      <c r="H6" s="31"/>
      <c r="I6" s="32"/>
      <c r="J6" s="28">
        <f aca="true" t="shared" si="2" ref="J6:J16">IF(AND(H6="",I6=""),"",H6-I6)</f>
      </c>
      <c r="K6" s="27">
        <f aca="true" t="shared" si="3" ref="K6:K16">IF(AND(H6="",I6=""),"",(G6-J6)/G6)</f>
      </c>
      <c r="L6" s="27">
        <f aca="true" t="shared" si="4" ref="L6:L16">IF(F6="","",(F6-I6)/F6)</f>
      </c>
      <c r="M6" s="53">
        <f aca="true" t="shared" si="5" ref="M6:M16">IF(E6="","",(E6-H6)/E6)</f>
      </c>
    </row>
    <row r="7" spans="1:13" ht="12.75">
      <c r="A7" s="21">
        <v>3</v>
      </c>
      <c r="B7" s="52">
        <f>IF(Données!C5="","",Données!C5)</f>
      </c>
      <c r="C7" s="62">
        <f>IF(Données!D5="","",Données!D5)</f>
      </c>
      <c r="D7" s="23">
        <f>IF(Données!E5="","",Données!E5)</f>
      </c>
      <c r="E7" s="23">
        <f t="shared" si="0"/>
      </c>
      <c r="F7" s="23">
        <f t="shared" si="1"/>
      </c>
      <c r="G7" s="26">
        <f>IF(D7="","",E7-F7)</f>
      </c>
      <c r="H7" s="31"/>
      <c r="I7" s="32"/>
      <c r="J7" s="28">
        <f t="shared" si="2"/>
      </c>
      <c r="K7" s="27">
        <f t="shared" si="3"/>
      </c>
      <c r="L7" s="27">
        <f t="shared" si="4"/>
      </c>
      <c r="M7" s="53">
        <f t="shared" si="5"/>
      </c>
    </row>
    <row r="8" spans="1:13" ht="12.75">
      <c r="A8" s="21">
        <v>4</v>
      </c>
      <c r="B8" s="52">
        <f>IF(Données!C6="","",Données!C6)</f>
      </c>
      <c r="C8" s="62">
        <f>IF(Données!D6="","",Données!D6)</f>
      </c>
      <c r="D8" s="22">
        <f>IF(Données!E6="","",Données!E6)</f>
      </c>
      <c r="E8" s="23">
        <f t="shared" si="0"/>
      </c>
      <c r="F8" s="23">
        <f t="shared" si="1"/>
      </c>
      <c r="G8" s="26">
        <f aca="true" t="shared" si="6" ref="G8:G16">IF(D8="","",E8-F8)</f>
      </c>
      <c r="H8" s="31"/>
      <c r="I8" s="32"/>
      <c r="J8" s="28">
        <f t="shared" si="2"/>
      </c>
      <c r="K8" s="27">
        <f t="shared" si="3"/>
      </c>
      <c r="L8" s="27">
        <f t="shared" si="4"/>
      </c>
      <c r="M8" s="53">
        <f t="shared" si="5"/>
      </c>
    </row>
    <row r="9" spans="1:13" ht="12.75">
      <c r="A9" s="21">
        <v>5</v>
      </c>
      <c r="B9" s="52">
        <f>IF(Données!C7="","",Données!C7)</f>
      </c>
      <c r="C9" s="62">
        <f>IF(Données!D7="","",Données!D7)</f>
      </c>
      <c r="D9" s="22">
        <f>IF(Données!E7="","",Données!E7)</f>
      </c>
      <c r="E9" s="23">
        <f t="shared" si="0"/>
      </c>
      <c r="F9" s="23">
        <f t="shared" si="1"/>
      </c>
      <c r="G9" s="26">
        <f t="shared" si="6"/>
      </c>
      <c r="H9" s="31"/>
      <c r="I9" s="32"/>
      <c r="J9" s="28">
        <f t="shared" si="2"/>
      </c>
      <c r="K9" s="27">
        <f t="shared" si="3"/>
      </c>
      <c r="L9" s="27">
        <f t="shared" si="4"/>
      </c>
      <c r="M9" s="53">
        <f t="shared" si="5"/>
      </c>
    </row>
    <row r="10" spans="1:13" ht="12.75">
      <c r="A10" s="21">
        <v>6</v>
      </c>
      <c r="B10" s="52">
        <f>IF(Données!C8="","",Données!C8)</f>
      </c>
      <c r="C10" s="62">
        <f>IF(Données!D8="","",Données!D8)</f>
      </c>
      <c r="D10" s="22">
        <f>IF(Données!E8="","",Données!E8)</f>
      </c>
      <c r="E10" s="23">
        <f t="shared" si="0"/>
      </c>
      <c r="F10" s="23">
        <f t="shared" si="1"/>
      </c>
      <c r="G10" s="26">
        <f t="shared" si="6"/>
      </c>
      <c r="H10" s="31"/>
      <c r="I10" s="32"/>
      <c r="J10" s="28">
        <f t="shared" si="2"/>
      </c>
      <c r="K10" s="27">
        <f t="shared" si="3"/>
      </c>
      <c r="L10" s="27">
        <f t="shared" si="4"/>
      </c>
      <c r="M10" s="53">
        <f t="shared" si="5"/>
      </c>
    </row>
    <row r="11" spans="1:13" ht="12.75">
      <c r="A11" s="21">
        <v>7</v>
      </c>
      <c r="B11" s="52">
        <f>IF(Données!C9="","",Données!C9)</f>
      </c>
      <c r="C11" s="62">
        <f>IF(Données!D9="","",Données!D9)</f>
      </c>
      <c r="D11" s="22">
        <f>IF(Données!E9="","",Données!E9)</f>
      </c>
      <c r="E11" s="23">
        <f t="shared" si="0"/>
      </c>
      <c r="F11" s="23">
        <f t="shared" si="1"/>
      </c>
      <c r="G11" s="26">
        <f t="shared" si="6"/>
      </c>
      <c r="H11" s="31"/>
      <c r="I11" s="32"/>
      <c r="J11" s="28">
        <f t="shared" si="2"/>
      </c>
      <c r="K11" s="27">
        <f t="shared" si="3"/>
      </c>
      <c r="L11" s="27">
        <f t="shared" si="4"/>
      </c>
      <c r="M11" s="53">
        <f t="shared" si="5"/>
      </c>
    </row>
    <row r="12" spans="1:13" ht="12.75">
      <c r="A12" s="21">
        <v>8</v>
      </c>
      <c r="B12" s="52">
        <f>IF(Données!C10="","",Données!C10)</f>
      </c>
      <c r="C12" s="62">
        <f>IF(Données!D10="","",Données!D10)</f>
      </c>
      <c r="D12" s="22">
        <f>IF(Données!E10="","",Données!E10)</f>
      </c>
      <c r="E12" s="23">
        <f t="shared" si="0"/>
      </c>
      <c r="F12" s="23">
        <f t="shared" si="1"/>
      </c>
      <c r="G12" s="26">
        <f t="shared" si="6"/>
      </c>
      <c r="H12" s="31"/>
      <c r="I12" s="32"/>
      <c r="J12" s="28">
        <f t="shared" si="2"/>
      </c>
      <c r="K12" s="27">
        <f t="shared" si="3"/>
      </c>
      <c r="L12" s="27">
        <f t="shared" si="4"/>
      </c>
      <c r="M12" s="53">
        <f t="shared" si="5"/>
      </c>
    </row>
    <row r="13" spans="1:13" ht="12.75">
      <c r="A13" s="21">
        <v>9</v>
      </c>
      <c r="B13" s="52">
        <f>IF(Données!C11="","",Données!C11)</f>
      </c>
      <c r="C13" s="62">
        <f>IF(Données!D11="","",Données!D11)</f>
      </c>
      <c r="D13" s="22">
        <f>IF(Données!E11="","",Données!E11)</f>
      </c>
      <c r="E13" s="23">
        <f t="shared" si="0"/>
      </c>
      <c r="F13" s="23">
        <f t="shared" si="1"/>
      </c>
      <c r="G13" s="26">
        <f t="shared" si="6"/>
      </c>
      <c r="H13" s="31"/>
      <c r="I13" s="32"/>
      <c r="J13" s="28">
        <f t="shared" si="2"/>
      </c>
      <c r="K13" s="27">
        <f t="shared" si="3"/>
      </c>
      <c r="L13" s="27">
        <f t="shared" si="4"/>
      </c>
      <c r="M13" s="53">
        <f t="shared" si="5"/>
      </c>
    </row>
    <row r="14" spans="1:13" ht="12.75">
      <c r="A14" s="21">
        <v>10</v>
      </c>
      <c r="B14" s="52">
        <f>IF(Données!C12="","",Données!C12)</f>
      </c>
      <c r="C14" s="62">
        <f>IF(Données!D12="","",Données!D12)</f>
      </c>
      <c r="D14" s="22">
        <f>IF(Données!E12="","",Données!E12)</f>
      </c>
      <c r="E14" s="23">
        <f t="shared" si="0"/>
      </c>
      <c r="F14" s="23">
        <f t="shared" si="1"/>
      </c>
      <c r="G14" s="26">
        <f t="shared" si="6"/>
      </c>
      <c r="H14" s="31"/>
      <c r="I14" s="32"/>
      <c r="J14" s="28">
        <f t="shared" si="2"/>
      </c>
      <c r="K14" s="27">
        <f t="shared" si="3"/>
      </c>
      <c r="L14" s="27">
        <f t="shared" si="4"/>
      </c>
      <c r="M14" s="53">
        <f t="shared" si="5"/>
      </c>
    </row>
    <row r="15" spans="1:13" ht="12.75">
      <c r="A15" s="21">
        <v>11</v>
      </c>
      <c r="B15" s="52">
        <f>IF(Données!C13="","",Données!C13)</f>
      </c>
      <c r="C15" s="62">
        <f>IF(Données!D13="","",Données!D13)</f>
      </c>
      <c r="D15" s="22">
        <f>IF(Données!E13="","",Données!E13)</f>
      </c>
      <c r="E15" s="23">
        <f t="shared" si="0"/>
      </c>
      <c r="F15" s="23">
        <f t="shared" si="1"/>
      </c>
      <c r="G15" s="26">
        <f t="shared" si="6"/>
      </c>
      <c r="H15" s="31"/>
      <c r="I15" s="32"/>
      <c r="J15" s="28">
        <f t="shared" si="2"/>
      </c>
      <c r="K15" s="27">
        <f t="shared" si="3"/>
      </c>
      <c r="L15" s="27">
        <f t="shared" si="4"/>
      </c>
      <c r="M15" s="53">
        <f t="shared" si="5"/>
      </c>
    </row>
    <row r="16" spans="1:13" ht="13.5" thickBot="1">
      <c r="A16" s="21">
        <v>12</v>
      </c>
      <c r="B16" s="54">
        <f>IF(Données!C14="","",Données!C14)</f>
      </c>
      <c r="C16" s="63">
        <f>IF(Données!D14="","",Données!D14)</f>
      </c>
      <c r="D16" s="55">
        <f>IF(Données!E14="","",Données!E14)</f>
      </c>
      <c r="E16" s="56">
        <f t="shared" si="0"/>
      </c>
      <c r="F16" s="56">
        <f t="shared" si="1"/>
      </c>
      <c r="G16" s="57">
        <f t="shared" si="6"/>
      </c>
      <c r="H16" s="33"/>
      <c r="I16" s="34"/>
      <c r="J16" s="58">
        <f t="shared" si="2"/>
      </c>
      <c r="K16" s="59">
        <f t="shared" si="3"/>
      </c>
      <c r="L16" s="59">
        <f t="shared" si="4"/>
      </c>
      <c r="M16" s="60">
        <f t="shared" si="5"/>
      </c>
    </row>
    <row r="17" spans="2:13" ht="5.25" customHeight="1">
      <c r="B17" s="119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1"/>
    </row>
    <row r="18" spans="2:13" ht="12.75">
      <c r="B18" s="122" t="s">
        <v>49</v>
      </c>
      <c r="C18" s="122"/>
      <c r="D18" s="23">
        <f aca="true" t="shared" si="7" ref="D18:J18">SUM(D5:D16)</f>
        <v>0</v>
      </c>
      <c r="E18" s="23">
        <f t="shared" si="7"/>
        <v>0</v>
      </c>
      <c r="F18" s="23">
        <f t="shared" si="7"/>
        <v>0</v>
      </c>
      <c r="G18" s="23">
        <f t="shared" si="7"/>
        <v>0</v>
      </c>
      <c r="H18" s="23">
        <f t="shared" si="7"/>
        <v>0</v>
      </c>
      <c r="I18" s="23">
        <f t="shared" si="7"/>
        <v>0</v>
      </c>
      <c r="J18" s="23">
        <f t="shared" si="7"/>
        <v>0</v>
      </c>
      <c r="K18" s="66">
        <f>IF(G18=0,"",(G18-J18)/G18)</f>
      </c>
      <c r="L18" s="66">
        <f>IF(F18=0,"",(F18-I18)/F18)</f>
      </c>
      <c r="M18" s="66">
        <f>IF(E18=0,"",(E18-H18)/E18)</f>
      </c>
    </row>
    <row r="19" spans="2:13" ht="4.5" customHeight="1">
      <c r="B19" s="23"/>
      <c r="C19" s="22"/>
      <c r="D19" s="22"/>
      <c r="E19" s="22"/>
      <c r="F19" s="22"/>
      <c r="G19" s="23"/>
      <c r="H19" s="23"/>
      <c r="I19" s="22"/>
      <c r="J19" s="22"/>
      <c r="K19" s="24"/>
      <c r="L19" s="24"/>
      <c r="M19" s="24"/>
    </row>
    <row r="20" spans="2:13" ht="12.75">
      <c r="B20" s="123" t="s">
        <v>61</v>
      </c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</row>
    <row r="21" spans="2:13" ht="7.5" customHeight="1"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</row>
  </sheetData>
  <sheetProtection formatCells="0" formatColumns="0" formatRows="0" selectLockedCells="1"/>
  <mergeCells count="10">
    <mergeCell ref="B17:M17"/>
    <mergeCell ref="B18:C18"/>
    <mergeCell ref="B20:M21"/>
    <mergeCell ref="B1:H1"/>
    <mergeCell ref="I1:M1"/>
    <mergeCell ref="C2:E2"/>
    <mergeCell ref="H2:J2"/>
    <mergeCell ref="D3:E3"/>
    <mergeCell ref="F3:G3"/>
    <mergeCell ref="I3:J3"/>
  </mergeCells>
  <printOptions/>
  <pageMargins left="0.7874015748031497" right="0.7874015748031497" top="1.0236220472440944" bottom="1.0236220472440944" header="0.7874015748031497" footer="0.7874015748031497"/>
  <pageSetup firstPageNumber="1" useFirstPageNumber="1" fitToHeight="1" fitToWidth="1" horizontalDpi="300" verticalDpi="300" orientation="portrait" paperSize="9" scale="79" r:id="rId1"/>
  <headerFooter alignWithMargins="0"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zoomScalePageLayoutView="0" workbookViewId="0" topLeftCell="A1">
      <selection activeCell="I1" sqref="I1:M1"/>
    </sheetView>
  </sheetViews>
  <sheetFormatPr defaultColWidth="11.57421875" defaultRowHeight="15"/>
  <cols>
    <col min="1" max="1" width="3.00390625" style="21" bestFit="1" customWidth="1"/>
    <col min="2" max="2" width="6.28125" style="25" customWidth="1"/>
    <col min="3" max="3" width="14.140625" style="21" customWidth="1"/>
    <col min="4" max="4" width="6.00390625" style="21" bestFit="1" customWidth="1"/>
    <col min="5" max="6" width="8.421875" style="21" bestFit="1" customWidth="1"/>
    <col min="7" max="7" width="8.421875" style="25" bestFit="1" customWidth="1"/>
    <col min="8" max="8" width="9.00390625" style="25" bestFit="1" customWidth="1"/>
    <col min="9" max="10" width="9.00390625" style="21" bestFit="1" customWidth="1"/>
    <col min="11" max="13" width="8.421875" style="21" bestFit="1" customWidth="1"/>
    <col min="14" max="16384" width="11.57421875" style="21" customWidth="1"/>
  </cols>
  <sheetData>
    <row r="1" spans="1:14" ht="20.25">
      <c r="A1" s="35"/>
      <c r="B1" s="124" t="s">
        <v>53</v>
      </c>
      <c r="C1" s="124"/>
      <c r="D1" s="124"/>
      <c r="E1" s="124"/>
      <c r="F1" s="124"/>
      <c r="G1" s="124"/>
      <c r="H1" s="124"/>
      <c r="I1" s="125">
        <v>43647</v>
      </c>
      <c r="J1" s="125"/>
      <c r="K1" s="125"/>
      <c r="L1" s="125"/>
      <c r="M1" s="125"/>
      <c r="N1" s="37"/>
    </row>
    <row r="2" spans="1:14" ht="30">
      <c r="A2" s="35"/>
      <c r="B2" s="36"/>
      <c r="C2" s="125" t="s">
        <v>54</v>
      </c>
      <c r="D2" s="125"/>
      <c r="E2" s="125"/>
      <c r="F2" s="39">
        <v>8</v>
      </c>
      <c r="G2" s="39"/>
      <c r="H2" s="126" t="s">
        <v>62</v>
      </c>
      <c r="I2" s="126"/>
      <c r="J2" s="126"/>
      <c r="K2" s="39">
        <v>0</v>
      </c>
      <c r="L2" s="38"/>
      <c r="M2" s="38"/>
      <c r="N2" s="37"/>
    </row>
    <row r="3" spans="1:14" ht="4.5" customHeight="1" thickBot="1">
      <c r="A3" s="37"/>
      <c r="B3" s="40"/>
      <c r="C3" s="41"/>
      <c r="D3" s="127"/>
      <c r="E3" s="127"/>
      <c r="F3" s="128"/>
      <c r="G3" s="128"/>
      <c r="H3" s="42"/>
      <c r="I3" s="129"/>
      <c r="J3" s="129"/>
      <c r="K3" s="41"/>
      <c r="L3" s="42"/>
      <c r="M3" s="35"/>
      <c r="N3" s="37"/>
    </row>
    <row r="4" spans="2:13" ht="34.5" thickBot="1">
      <c r="B4" s="43" t="s">
        <v>14</v>
      </c>
      <c r="C4" s="44" t="s">
        <v>42</v>
      </c>
      <c r="D4" s="44" t="s">
        <v>43</v>
      </c>
      <c r="E4" s="44" t="s">
        <v>44</v>
      </c>
      <c r="F4" s="44" t="s">
        <v>45</v>
      </c>
      <c r="G4" s="44" t="s">
        <v>46</v>
      </c>
      <c r="H4" s="44" t="s">
        <v>55</v>
      </c>
      <c r="I4" s="44" t="s">
        <v>47</v>
      </c>
      <c r="J4" s="44" t="s">
        <v>48</v>
      </c>
      <c r="K4" s="44" t="s">
        <v>50</v>
      </c>
      <c r="L4" s="44" t="s">
        <v>51</v>
      </c>
      <c r="M4" s="45" t="s">
        <v>52</v>
      </c>
    </row>
    <row r="5" spans="1:13" ht="12.75">
      <c r="A5" s="21">
        <v>1</v>
      </c>
      <c r="B5" s="46">
        <f>IF(Données!C3="","",Données!C3)</f>
      </c>
      <c r="C5" s="61">
        <f>IF(Données!D3="","",Données!D3)</f>
      </c>
      <c r="D5" s="47">
        <f>IF(Données!E3="","",Données!E3)</f>
      </c>
      <c r="E5" s="47">
        <f>IF(D5="","",D5*$F$2)</f>
      </c>
      <c r="F5" s="47">
        <f>IF(D5="","",$K$2*D5)</f>
      </c>
      <c r="G5" s="48">
        <f>IF(D5="","",E5-F5)</f>
      </c>
      <c r="H5" s="29"/>
      <c r="I5" s="30"/>
      <c r="J5" s="49">
        <f>IF(AND(H5="",I5=""),"",H5-I5)</f>
      </c>
      <c r="K5" s="50">
        <f>IF(AND(H5="",I5=""),"",(G5-J5)/G5)</f>
      </c>
      <c r="L5" s="50">
        <f>IF(F5="","",(F5-I5)/F5)</f>
      </c>
      <c r="M5" s="51">
        <f>IF(E5="","",(E5-H5)/E5)</f>
      </c>
    </row>
    <row r="6" spans="1:13" ht="12.75">
      <c r="A6" s="21">
        <v>2</v>
      </c>
      <c r="B6" s="52">
        <f>IF(Données!C4="","",Données!C4)</f>
      </c>
      <c r="C6" s="62">
        <f>IF(Données!D4="","",Données!D4)</f>
      </c>
      <c r="D6" s="23">
        <f>IF(Données!E4="","",Données!E4)</f>
      </c>
      <c r="E6" s="23">
        <f aca="true" t="shared" si="0" ref="E6:E16">IF(D6="","",D6*$F$2)</f>
      </c>
      <c r="F6" s="23">
        <f aca="true" t="shared" si="1" ref="F6:F16">IF(D6="","",$K$2*D6)</f>
      </c>
      <c r="G6" s="26">
        <f>IF(D6="","",E6-F6)</f>
      </c>
      <c r="H6" s="31"/>
      <c r="I6" s="32"/>
      <c r="J6" s="28">
        <f aca="true" t="shared" si="2" ref="J6:J16">IF(AND(H6="",I6=""),"",H6-I6)</f>
      </c>
      <c r="K6" s="27">
        <f aca="true" t="shared" si="3" ref="K6:K16">IF(AND(H6="",I6=""),"",(G6-J6)/G6)</f>
      </c>
      <c r="L6" s="27">
        <f aca="true" t="shared" si="4" ref="L6:L16">IF(F6="","",(F6-I6)/F6)</f>
      </c>
      <c r="M6" s="53">
        <f aca="true" t="shared" si="5" ref="M6:M16">IF(E6="","",(E6-H6)/E6)</f>
      </c>
    </row>
    <row r="7" spans="1:13" ht="12.75">
      <c r="A7" s="21">
        <v>3</v>
      </c>
      <c r="B7" s="52">
        <f>IF(Données!C5="","",Données!C5)</f>
      </c>
      <c r="C7" s="62">
        <f>IF(Données!D5="","",Données!D5)</f>
      </c>
      <c r="D7" s="23">
        <f>IF(Données!E5="","",Données!E5)</f>
      </c>
      <c r="E7" s="23">
        <f t="shared" si="0"/>
      </c>
      <c r="F7" s="23">
        <f t="shared" si="1"/>
      </c>
      <c r="G7" s="26">
        <f>IF(D7="","",E7-F7)</f>
      </c>
      <c r="H7" s="31"/>
      <c r="I7" s="32"/>
      <c r="J7" s="28">
        <f t="shared" si="2"/>
      </c>
      <c r="K7" s="27">
        <f t="shared" si="3"/>
      </c>
      <c r="L7" s="27">
        <f t="shared" si="4"/>
      </c>
      <c r="M7" s="53">
        <f t="shared" si="5"/>
      </c>
    </row>
    <row r="8" spans="1:13" ht="12.75">
      <c r="A8" s="21">
        <v>4</v>
      </c>
      <c r="B8" s="52">
        <f>IF(Données!C6="","",Données!C6)</f>
      </c>
      <c r="C8" s="62">
        <f>IF(Données!D6="","",Données!D6)</f>
      </c>
      <c r="D8" s="22">
        <f>IF(Données!E6="","",Données!E6)</f>
      </c>
      <c r="E8" s="23">
        <f t="shared" si="0"/>
      </c>
      <c r="F8" s="23">
        <f t="shared" si="1"/>
      </c>
      <c r="G8" s="26">
        <f aca="true" t="shared" si="6" ref="G8:G16">IF(D8="","",E8-F8)</f>
      </c>
      <c r="H8" s="31"/>
      <c r="I8" s="32"/>
      <c r="J8" s="28">
        <f t="shared" si="2"/>
      </c>
      <c r="K8" s="27">
        <f t="shared" si="3"/>
      </c>
      <c r="L8" s="27">
        <f t="shared" si="4"/>
      </c>
      <c r="M8" s="53">
        <f t="shared" si="5"/>
      </c>
    </row>
    <row r="9" spans="1:13" ht="12.75">
      <c r="A9" s="21">
        <v>5</v>
      </c>
      <c r="B9" s="52">
        <f>IF(Données!C7="","",Données!C7)</f>
      </c>
      <c r="C9" s="62">
        <f>IF(Données!D7="","",Données!D7)</f>
      </c>
      <c r="D9" s="22">
        <f>IF(Données!E7="","",Données!E7)</f>
      </c>
      <c r="E9" s="23">
        <f t="shared" si="0"/>
      </c>
      <c r="F9" s="23">
        <f t="shared" si="1"/>
      </c>
      <c r="G9" s="26">
        <f t="shared" si="6"/>
      </c>
      <c r="H9" s="31"/>
      <c r="I9" s="32"/>
      <c r="J9" s="28">
        <f t="shared" si="2"/>
      </c>
      <c r="K9" s="27">
        <f t="shared" si="3"/>
      </c>
      <c r="L9" s="27">
        <f t="shared" si="4"/>
      </c>
      <c r="M9" s="53">
        <f t="shared" si="5"/>
      </c>
    </row>
    <row r="10" spans="1:13" ht="12.75">
      <c r="A10" s="21">
        <v>6</v>
      </c>
      <c r="B10" s="52">
        <f>IF(Données!C8="","",Données!C8)</f>
      </c>
      <c r="C10" s="62">
        <f>IF(Données!D8="","",Données!D8)</f>
      </c>
      <c r="D10" s="22">
        <f>IF(Données!E8="","",Données!E8)</f>
      </c>
      <c r="E10" s="23">
        <f t="shared" si="0"/>
      </c>
      <c r="F10" s="23">
        <f t="shared" si="1"/>
      </c>
      <c r="G10" s="26">
        <f t="shared" si="6"/>
      </c>
      <c r="H10" s="31"/>
      <c r="I10" s="32"/>
      <c r="J10" s="28">
        <f t="shared" si="2"/>
      </c>
      <c r="K10" s="27">
        <f t="shared" si="3"/>
      </c>
      <c r="L10" s="27">
        <f t="shared" si="4"/>
      </c>
      <c r="M10" s="53">
        <f t="shared" si="5"/>
      </c>
    </row>
    <row r="11" spans="1:13" ht="12.75">
      <c r="A11" s="21">
        <v>7</v>
      </c>
      <c r="B11" s="52">
        <f>IF(Données!C9="","",Données!C9)</f>
      </c>
      <c r="C11" s="62">
        <f>IF(Données!D9="","",Données!D9)</f>
      </c>
      <c r="D11" s="22">
        <f>IF(Données!E9="","",Données!E9)</f>
      </c>
      <c r="E11" s="23">
        <f t="shared" si="0"/>
      </c>
      <c r="F11" s="23">
        <f t="shared" si="1"/>
      </c>
      <c r="G11" s="26">
        <f t="shared" si="6"/>
      </c>
      <c r="H11" s="31"/>
      <c r="I11" s="32"/>
      <c r="J11" s="28">
        <f t="shared" si="2"/>
      </c>
      <c r="K11" s="27">
        <f t="shared" si="3"/>
      </c>
      <c r="L11" s="27">
        <f t="shared" si="4"/>
      </c>
      <c r="M11" s="53">
        <f t="shared" si="5"/>
      </c>
    </row>
    <row r="12" spans="1:13" ht="12.75">
      <c r="A12" s="21">
        <v>8</v>
      </c>
      <c r="B12" s="52">
        <f>IF(Données!C10="","",Données!C10)</f>
      </c>
      <c r="C12" s="62">
        <f>IF(Données!D10="","",Données!D10)</f>
      </c>
      <c r="D12" s="22">
        <f>IF(Données!E10="","",Données!E10)</f>
      </c>
      <c r="E12" s="23">
        <f t="shared" si="0"/>
      </c>
      <c r="F12" s="23">
        <f t="shared" si="1"/>
      </c>
      <c r="G12" s="26">
        <f t="shared" si="6"/>
      </c>
      <c r="H12" s="31"/>
      <c r="I12" s="32"/>
      <c r="J12" s="28">
        <f t="shared" si="2"/>
      </c>
      <c r="K12" s="27">
        <f t="shared" si="3"/>
      </c>
      <c r="L12" s="27">
        <f t="shared" si="4"/>
      </c>
      <c r="M12" s="53">
        <f t="shared" si="5"/>
      </c>
    </row>
    <row r="13" spans="1:13" ht="12.75">
      <c r="A13" s="21">
        <v>9</v>
      </c>
      <c r="B13" s="52">
        <f>IF(Données!C11="","",Données!C11)</f>
      </c>
      <c r="C13" s="62">
        <f>IF(Données!D11="","",Données!D11)</f>
      </c>
      <c r="D13" s="22">
        <f>IF(Données!E11="","",Données!E11)</f>
      </c>
      <c r="E13" s="23">
        <f t="shared" si="0"/>
      </c>
      <c r="F13" s="23">
        <f t="shared" si="1"/>
      </c>
      <c r="G13" s="26">
        <f t="shared" si="6"/>
      </c>
      <c r="H13" s="31"/>
      <c r="I13" s="32"/>
      <c r="J13" s="28">
        <f t="shared" si="2"/>
      </c>
      <c r="K13" s="27">
        <f t="shared" si="3"/>
      </c>
      <c r="L13" s="27">
        <f t="shared" si="4"/>
      </c>
      <c r="M13" s="53">
        <f t="shared" si="5"/>
      </c>
    </row>
    <row r="14" spans="1:13" ht="12.75">
      <c r="A14" s="21">
        <v>10</v>
      </c>
      <c r="B14" s="52">
        <f>IF(Données!C12="","",Données!C12)</f>
      </c>
      <c r="C14" s="62">
        <f>IF(Données!D12="","",Données!D12)</f>
      </c>
      <c r="D14" s="22">
        <f>IF(Données!E12="","",Données!E12)</f>
      </c>
      <c r="E14" s="23">
        <f t="shared" si="0"/>
      </c>
      <c r="F14" s="23">
        <f t="shared" si="1"/>
      </c>
      <c r="G14" s="26">
        <f t="shared" si="6"/>
      </c>
      <c r="H14" s="31"/>
      <c r="I14" s="32"/>
      <c r="J14" s="28">
        <f t="shared" si="2"/>
      </c>
      <c r="K14" s="27">
        <f t="shared" si="3"/>
      </c>
      <c r="L14" s="27">
        <f t="shared" si="4"/>
      </c>
      <c r="M14" s="53">
        <f t="shared" si="5"/>
      </c>
    </row>
    <row r="15" spans="1:13" ht="12.75">
      <c r="A15" s="21">
        <v>11</v>
      </c>
      <c r="B15" s="52">
        <f>IF(Données!C13="","",Données!C13)</f>
      </c>
      <c r="C15" s="62">
        <f>IF(Données!D13="","",Données!D13)</f>
      </c>
      <c r="D15" s="22">
        <f>IF(Données!E13="","",Données!E13)</f>
      </c>
      <c r="E15" s="23">
        <f t="shared" si="0"/>
      </c>
      <c r="F15" s="23">
        <f t="shared" si="1"/>
      </c>
      <c r="G15" s="26">
        <f t="shared" si="6"/>
      </c>
      <c r="H15" s="31"/>
      <c r="I15" s="32"/>
      <c r="J15" s="28">
        <f t="shared" si="2"/>
      </c>
      <c r="K15" s="27">
        <f t="shared" si="3"/>
      </c>
      <c r="L15" s="27">
        <f t="shared" si="4"/>
      </c>
      <c r="M15" s="53">
        <f t="shared" si="5"/>
      </c>
    </row>
    <row r="16" spans="1:13" ht="13.5" thickBot="1">
      <c r="A16" s="21">
        <v>12</v>
      </c>
      <c r="B16" s="54">
        <f>IF(Données!C14="","",Données!C14)</f>
      </c>
      <c r="C16" s="63">
        <f>IF(Données!D14="","",Données!D14)</f>
      </c>
      <c r="D16" s="55">
        <f>IF(Données!E14="","",Données!E14)</f>
      </c>
      <c r="E16" s="56">
        <f t="shared" si="0"/>
      </c>
      <c r="F16" s="56">
        <f t="shared" si="1"/>
      </c>
      <c r="G16" s="57">
        <f t="shared" si="6"/>
      </c>
      <c r="H16" s="33"/>
      <c r="I16" s="34"/>
      <c r="J16" s="58">
        <f t="shared" si="2"/>
      </c>
      <c r="K16" s="59">
        <f t="shared" si="3"/>
      </c>
      <c r="L16" s="59">
        <f t="shared" si="4"/>
      </c>
      <c r="M16" s="60">
        <f t="shared" si="5"/>
      </c>
    </row>
    <row r="17" spans="2:13" ht="5.25" customHeight="1">
      <c r="B17" s="119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1"/>
    </row>
    <row r="18" spans="2:13" ht="12.75">
      <c r="B18" s="122" t="s">
        <v>49</v>
      </c>
      <c r="C18" s="122"/>
      <c r="D18" s="23">
        <f aca="true" t="shared" si="7" ref="D18:J18">SUM(D5:D16)</f>
        <v>0</v>
      </c>
      <c r="E18" s="23">
        <f t="shared" si="7"/>
        <v>0</v>
      </c>
      <c r="F18" s="23">
        <f t="shared" si="7"/>
        <v>0</v>
      </c>
      <c r="G18" s="23">
        <f t="shared" si="7"/>
        <v>0</v>
      </c>
      <c r="H18" s="23">
        <f t="shared" si="7"/>
        <v>0</v>
      </c>
      <c r="I18" s="23">
        <f t="shared" si="7"/>
        <v>0</v>
      </c>
      <c r="J18" s="23">
        <f t="shared" si="7"/>
        <v>0</v>
      </c>
      <c r="K18" s="66">
        <f>IF(G18=0,"",(G18-J18)/G18)</f>
      </c>
      <c r="L18" s="66">
        <f>IF(F18=0,"",(F18-I18)/F18)</f>
      </c>
      <c r="M18" s="66">
        <f>IF(E18=0,"",(E18-H18)/E18)</f>
      </c>
    </row>
    <row r="19" spans="2:13" ht="4.5" customHeight="1">
      <c r="B19" s="23"/>
      <c r="C19" s="22"/>
      <c r="D19" s="22"/>
      <c r="E19" s="22"/>
      <c r="F19" s="22"/>
      <c r="G19" s="23"/>
      <c r="H19" s="23"/>
      <c r="I19" s="22"/>
      <c r="J19" s="22"/>
      <c r="K19" s="24"/>
      <c r="L19" s="24"/>
      <c r="M19" s="24"/>
    </row>
    <row r="20" spans="2:13" ht="12.75">
      <c r="B20" s="123" t="s">
        <v>61</v>
      </c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</row>
    <row r="21" spans="2:13" ht="7.5" customHeight="1"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</row>
  </sheetData>
  <sheetProtection formatCells="0" formatColumns="0" formatRows="0" selectLockedCells="1"/>
  <mergeCells count="10">
    <mergeCell ref="B17:M17"/>
    <mergeCell ref="B18:C18"/>
    <mergeCell ref="B20:M21"/>
    <mergeCell ref="B1:H1"/>
    <mergeCell ref="I1:M1"/>
    <mergeCell ref="C2:E2"/>
    <mergeCell ref="H2:J2"/>
    <mergeCell ref="D3:E3"/>
    <mergeCell ref="F3:G3"/>
    <mergeCell ref="I3:J3"/>
  </mergeCells>
  <printOptions/>
  <pageMargins left="0.7874015748031497" right="0.7874015748031497" top="1.0236220472440944" bottom="1.0236220472440944" header="0.7874015748031497" footer="0.7874015748031497"/>
  <pageSetup firstPageNumber="1" useFirstPageNumber="1" fitToHeight="1" fitToWidth="1" horizontalDpi="300" verticalDpi="300" orientation="portrait" paperSize="9" scale="79" r:id="rId1"/>
  <headerFooter alignWithMargins="0"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L13"/>
  <sheetViews>
    <sheetView zoomScalePageLayoutView="0" workbookViewId="0" topLeftCell="A1">
      <selection activeCell="D24" sqref="D24"/>
    </sheetView>
  </sheetViews>
  <sheetFormatPr defaultColWidth="11.421875" defaultRowHeight="15"/>
  <cols>
    <col min="4" max="4" width="11.28125" style="0" customWidth="1"/>
  </cols>
  <sheetData>
    <row r="2" ht="15">
      <c r="C2" s="1"/>
    </row>
    <row r="3" spans="2:12" ht="75">
      <c r="B3" s="2" t="s">
        <v>2</v>
      </c>
      <c r="C3" s="1" t="s">
        <v>0</v>
      </c>
      <c r="D3" s="2" t="s">
        <v>3</v>
      </c>
      <c r="E3" s="1" t="s">
        <v>1</v>
      </c>
      <c r="F3" s="2" t="s">
        <v>4</v>
      </c>
      <c r="G3" s="2"/>
      <c r="H3" s="2" t="s">
        <v>5</v>
      </c>
      <c r="I3" s="2" t="s">
        <v>6</v>
      </c>
      <c r="J3" s="2" t="s">
        <v>7</v>
      </c>
      <c r="K3" s="2"/>
      <c r="L3" s="2"/>
    </row>
    <row r="4" spans="3:5" ht="15">
      <c r="C4" s="3">
        <v>23</v>
      </c>
      <c r="D4" s="4"/>
      <c r="E4" s="3">
        <v>3</v>
      </c>
    </row>
    <row r="6" spans="1:10" ht="15">
      <c r="A6" t="s">
        <v>8</v>
      </c>
      <c r="B6" s="3">
        <v>28</v>
      </c>
      <c r="C6">
        <f>C4*B6</f>
        <v>644</v>
      </c>
      <c r="D6" s="3">
        <v>74</v>
      </c>
      <c r="E6">
        <f>E4*B6</f>
        <v>84</v>
      </c>
      <c r="F6" s="3">
        <v>50</v>
      </c>
      <c r="H6" s="5">
        <f>((C6-D6+F6)/C6)*100</f>
        <v>96.27329192546584</v>
      </c>
      <c r="I6" s="5">
        <f>((E6-F6)/E6)*100</f>
        <v>40.476190476190474</v>
      </c>
      <c r="J6" s="5">
        <f>((C6-D6)/C6)*100</f>
        <v>88.50931677018633</v>
      </c>
    </row>
    <row r="7" spans="1:10" ht="15">
      <c r="A7" t="s">
        <v>9</v>
      </c>
      <c r="B7" s="3">
        <v>22</v>
      </c>
      <c r="C7">
        <f>C4*B7</f>
        <v>506</v>
      </c>
      <c r="D7" s="3">
        <v>30</v>
      </c>
      <c r="E7">
        <f>E4*B7</f>
        <v>66</v>
      </c>
      <c r="F7" s="3">
        <v>4</v>
      </c>
      <c r="H7" s="5">
        <f>((C7-D7+F7)/C7)*100</f>
        <v>94.86166007905138</v>
      </c>
      <c r="I7" s="5">
        <f>((E7-F7)/E7)*100</f>
        <v>93.93939393939394</v>
      </c>
      <c r="J7" s="5">
        <f>((C7-D7)/C7)*100</f>
        <v>94.0711462450593</v>
      </c>
    </row>
    <row r="8" spans="1:10" ht="15">
      <c r="A8" t="s">
        <v>10</v>
      </c>
      <c r="B8" s="3">
        <v>24</v>
      </c>
      <c r="C8">
        <f>C4*B8</f>
        <v>552</v>
      </c>
      <c r="D8" s="3">
        <v>12</v>
      </c>
      <c r="E8">
        <f>E4*B8</f>
        <v>72</v>
      </c>
      <c r="F8" s="3">
        <v>3</v>
      </c>
      <c r="H8" s="5">
        <f>((C8-D8+F8)/C8)*100</f>
        <v>98.36956521739131</v>
      </c>
      <c r="I8" s="5">
        <f>((E8-F8)/E8)*100</f>
        <v>95.83333333333334</v>
      </c>
      <c r="J8" s="5">
        <f>((C8-D8)/C8)*100</f>
        <v>97.82608695652173</v>
      </c>
    </row>
    <row r="13" spans="9:10" ht="15">
      <c r="I13" t="s">
        <v>11</v>
      </c>
      <c r="J13" s="5">
        <f>(J6+J7+J8)/3</f>
        <v>93.46884999058913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P28"/>
  <sheetViews>
    <sheetView zoomScalePageLayoutView="0" workbookViewId="0" topLeftCell="A10">
      <pane xSplit="1" topLeftCell="B1" activePane="topRight" state="frozen"/>
      <selection pane="topLeft" activeCell="A1" sqref="A1"/>
      <selection pane="topRight" activeCell="I23" sqref="I23"/>
    </sheetView>
  </sheetViews>
  <sheetFormatPr defaultColWidth="11.421875" defaultRowHeight="15"/>
  <cols>
    <col min="2" max="2" width="5.57421875" style="11" bestFit="1" customWidth="1"/>
    <col min="3" max="3" width="6.140625" style="11" bestFit="1" customWidth="1"/>
    <col min="4" max="4" width="9.00390625" style="11" bestFit="1" customWidth="1"/>
    <col min="5" max="5" width="5.57421875" style="11" bestFit="1" customWidth="1"/>
    <col min="6" max="6" width="9.00390625" style="11" bestFit="1" customWidth="1"/>
    <col min="7" max="7" width="7.421875" style="11" bestFit="1" customWidth="1"/>
    <col min="8" max="8" width="8.8515625" style="11" bestFit="1" customWidth="1"/>
    <col min="9" max="9" width="10.8515625" style="11" customWidth="1"/>
    <col min="10" max="10" width="10.28125" style="11" customWidth="1"/>
    <col min="11" max="11" width="12.00390625" style="7" bestFit="1" customWidth="1"/>
    <col min="12" max="15" width="9.7109375" style="0" bestFit="1" customWidth="1"/>
    <col min="42" max="42" width="9.7109375" style="0" bestFit="1" customWidth="1"/>
  </cols>
  <sheetData>
    <row r="2" spans="11:42" s="9" customFormat="1" ht="18.75">
      <c r="K2" s="9" t="s">
        <v>16</v>
      </c>
      <c r="L2" s="9">
        <v>1</v>
      </c>
      <c r="M2" s="9">
        <v>2</v>
      </c>
      <c r="N2" s="9">
        <v>3</v>
      </c>
      <c r="O2" s="9">
        <v>4</v>
      </c>
      <c r="P2" s="9">
        <v>5</v>
      </c>
      <c r="Q2" s="9">
        <v>6</v>
      </c>
      <c r="R2" s="9">
        <v>7</v>
      </c>
      <c r="S2" s="9">
        <v>8</v>
      </c>
      <c r="T2" s="9">
        <v>9</v>
      </c>
      <c r="U2" s="9">
        <v>10</v>
      </c>
      <c r="V2" s="9">
        <v>11</v>
      </c>
      <c r="W2" s="9">
        <v>12</v>
      </c>
      <c r="X2" s="9">
        <v>13</v>
      </c>
      <c r="Y2" s="9">
        <v>14</v>
      </c>
      <c r="Z2" s="9">
        <v>15</v>
      </c>
      <c r="AA2" s="9">
        <v>16</v>
      </c>
      <c r="AB2" s="9">
        <v>17</v>
      </c>
      <c r="AC2" s="9">
        <v>18</v>
      </c>
      <c r="AD2" s="9">
        <v>19</v>
      </c>
      <c r="AE2" s="9">
        <v>20</v>
      </c>
      <c r="AF2" s="9">
        <v>21</v>
      </c>
      <c r="AG2" s="9">
        <v>22</v>
      </c>
      <c r="AH2" s="9">
        <v>23</v>
      </c>
      <c r="AI2" s="9">
        <v>24</v>
      </c>
      <c r="AJ2" s="9">
        <v>25</v>
      </c>
      <c r="AK2" s="9">
        <v>26</v>
      </c>
      <c r="AL2" s="9">
        <v>27</v>
      </c>
      <c r="AM2" s="9">
        <v>28</v>
      </c>
      <c r="AN2" s="9">
        <v>29</v>
      </c>
      <c r="AO2" s="9">
        <v>30</v>
      </c>
      <c r="AP2" s="9">
        <v>31</v>
      </c>
    </row>
    <row r="3" spans="11:42" s="9" customFormat="1" ht="18.75">
      <c r="K3" s="8" t="s">
        <v>72</v>
      </c>
      <c r="L3" s="91" t="s">
        <v>32</v>
      </c>
      <c r="M3" s="91" t="s">
        <v>30</v>
      </c>
      <c r="N3" s="91" t="s">
        <v>28</v>
      </c>
      <c r="O3" s="91" t="s">
        <v>31</v>
      </c>
      <c r="P3" s="91" t="s">
        <v>26</v>
      </c>
      <c r="Q3" s="91" t="s">
        <v>29</v>
      </c>
      <c r="R3" s="91" t="s">
        <v>27</v>
      </c>
      <c r="S3" s="91" t="s">
        <v>32</v>
      </c>
      <c r="T3" s="91" t="s">
        <v>30</v>
      </c>
      <c r="U3" s="91" t="s">
        <v>28</v>
      </c>
      <c r="V3" s="91" t="s">
        <v>31</v>
      </c>
      <c r="W3" s="91" t="s">
        <v>26</v>
      </c>
      <c r="X3" s="91" t="s">
        <v>29</v>
      </c>
      <c r="Y3" s="91" t="s">
        <v>27</v>
      </c>
      <c r="Z3" s="91" t="s">
        <v>32</v>
      </c>
      <c r="AA3" s="91" t="s">
        <v>30</v>
      </c>
      <c r="AB3" s="91" t="s">
        <v>28</v>
      </c>
      <c r="AC3" s="91" t="s">
        <v>31</v>
      </c>
      <c r="AD3" s="91" t="s">
        <v>26</v>
      </c>
      <c r="AE3" s="91" t="s">
        <v>29</v>
      </c>
      <c r="AF3" s="91" t="s">
        <v>27</v>
      </c>
      <c r="AG3" s="91" t="s">
        <v>32</v>
      </c>
      <c r="AH3" s="91" t="s">
        <v>30</v>
      </c>
      <c r="AI3" s="91" t="s">
        <v>28</v>
      </c>
      <c r="AJ3" s="91" t="s">
        <v>31</v>
      </c>
      <c r="AK3" s="91" t="s">
        <v>26</v>
      </c>
      <c r="AL3" s="91" t="s">
        <v>29</v>
      </c>
      <c r="AM3" s="91" t="s">
        <v>27</v>
      </c>
      <c r="AN3" s="91" t="s">
        <v>32</v>
      </c>
      <c r="AO3" s="91" t="s">
        <v>30</v>
      </c>
      <c r="AP3" s="91"/>
    </row>
    <row r="4" spans="11:42" s="9" customFormat="1" ht="18.75">
      <c r="K4" s="8">
        <v>41943</v>
      </c>
      <c r="L4" s="92" t="s">
        <v>28</v>
      </c>
      <c r="M4" s="92" t="s">
        <v>31</v>
      </c>
      <c r="N4" s="92" t="s">
        <v>26</v>
      </c>
      <c r="O4" s="92" t="s">
        <v>29</v>
      </c>
      <c r="P4" s="92" t="s">
        <v>27</v>
      </c>
      <c r="Q4" s="92" t="s">
        <v>32</v>
      </c>
      <c r="R4" s="92" t="s">
        <v>30</v>
      </c>
      <c r="S4" s="92" t="s">
        <v>28</v>
      </c>
      <c r="T4" s="92" t="s">
        <v>31</v>
      </c>
      <c r="U4" s="92" t="s">
        <v>26</v>
      </c>
      <c r="V4" s="92" t="s">
        <v>29</v>
      </c>
      <c r="W4" s="92" t="s">
        <v>27</v>
      </c>
      <c r="X4" s="92" t="s">
        <v>32</v>
      </c>
      <c r="Y4" s="92" t="s">
        <v>30</v>
      </c>
      <c r="Z4" s="92" t="s">
        <v>28</v>
      </c>
      <c r="AA4" s="92" t="s">
        <v>31</v>
      </c>
      <c r="AB4" s="92" t="s">
        <v>26</v>
      </c>
      <c r="AC4" s="92" t="s">
        <v>29</v>
      </c>
      <c r="AD4" s="92" t="s">
        <v>27</v>
      </c>
      <c r="AE4" s="92" t="s">
        <v>32</v>
      </c>
      <c r="AF4" s="92" t="s">
        <v>30</v>
      </c>
      <c r="AG4" s="92" t="s">
        <v>28</v>
      </c>
      <c r="AH4" s="92" t="s">
        <v>31</v>
      </c>
      <c r="AI4" s="92" t="s">
        <v>26</v>
      </c>
      <c r="AJ4" s="92" t="s">
        <v>29</v>
      </c>
      <c r="AK4" s="92" t="s">
        <v>27</v>
      </c>
      <c r="AL4" s="92" t="s">
        <v>32</v>
      </c>
      <c r="AM4" s="92" t="s">
        <v>30</v>
      </c>
      <c r="AN4" s="92" t="s">
        <v>28</v>
      </c>
      <c r="AO4" s="92" t="s">
        <v>31</v>
      </c>
      <c r="AP4" s="92" t="s">
        <v>26</v>
      </c>
    </row>
    <row r="5" spans="11:42" ht="15">
      <c r="K5" s="8">
        <v>41944</v>
      </c>
      <c r="L5" s="6" t="s">
        <v>29</v>
      </c>
      <c r="M5" s="6" t="s">
        <v>27</v>
      </c>
      <c r="N5" s="6" t="s">
        <v>32</v>
      </c>
      <c r="O5" s="6" t="s">
        <v>30</v>
      </c>
      <c r="P5" s="6" t="s">
        <v>28</v>
      </c>
      <c r="Q5" s="6" t="s">
        <v>31</v>
      </c>
      <c r="R5" s="6" t="s">
        <v>26</v>
      </c>
      <c r="S5" s="6" t="s">
        <v>29</v>
      </c>
      <c r="T5" s="6" t="s">
        <v>27</v>
      </c>
      <c r="U5" s="6" t="s">
        <v>32</v>
      </c>
      <c r="V5" s="6" t="s">
        <v>30</v>
      </c>
      <c r="W5" s="6" t="s">
        <v>28</v>
      </c>
      <c r="X5" s="6" t="s">
        <v>31</v>
      </c>
      <c r="Y5" s="6" t="s">
        <v>26</v>
      </c>
      <c r="Z5" s="6" t="s">
        <v>29</v>
      </c>
      <c r="AA5" s="6" t="s">
        <v>27</v>
      </c>
      <c r="AB5" s="6" t="s">
        <v>32</v>
      </c>
      <c r="AC5" s="6" t="s">
        <v>30</v>
      </c>
      <c r="AD5" s="6" t="s">
        <v>28</v>
      </c>
      <c r="AE5" s="6" t="s">
        <v>31</v>
      </c>
      <c r="AF5" s="6" t="s">
        <v>26</v>
      </c>
      <c r="AG5" s="6" t="s">
        <v>29</v>
      </c>
      <c r="AH5" s="6" t="s">
        <v>27</v>
      </c>
      <c r="AI5" s="6" t="s">
        <v>32</v>
      </c>
      <c r="AJ5" s="6" t="s">
        <v>30</v>
      </c>
      <c r="AK5" s="6" t="s">
        <v>28</v>
      </c>
      <c r="AL5" s="6" t="s">
        <v>31</v>
      </c>
      <c r="AM5" s="6" t="s">
        <v>26</v>
      </c>
      <c r="AN5" s="6" t="s">
        <v>29</v>
      </c>
      <c r="AO5" s="6" t="s">
        <v>27</v>
      </c>
      <c r="AP5" s="6"/>
    </row>
    <row r="6" spans="11:42" ht="15">
      <c r="K6" s="8">
        <v>41974</v>
      </c>
      <c r="L6" s="6" t="s">
        <v>32</v>
      </c>
      <c r="M6" s="6" t="s">
        <v>30</v>
      </c>
      <c r="N6" s="6" t="s">
        <v>28</v>
      </c>
      <c r="O6" s="6" t="s">
        <v>31</v>
      </c>
      <c r="P6" s="6" t="s">
        <v>26</v>
      </c>
      <c r="Q6" s="6" t="s">
        <v>29</v>
      </c>
      <c r="R6" s="6" t="s">
        <v>27</v>
      </c>
      <c r="S6" s="6" t="s">
        <v>32</v>
      </c>
      <c r="T6" s="6" t="s">
        <v>30</v>
      </c>
      <c r="U6" s="6" t="s">
        <v>28</v>
      </c>
      <c r="V6" s="6" t="s">
        <v>31</v>
      </c>
      <c r="W6" s="6" t="s">
        <v>26</v>
      </c>
      <c r="X6" s="6" t="s">
        <v>29</v>
      </c>
      <c r="Y6" s="6" t="s">
        <v>27</v>
      </c>
      <c r="Z6" s="6" t="s">
        <v>32</v>
      </c>
      <c r="AA6" s="6" t="s">
        <v>30</v>
      </c>
      <c r="AB6" s="6" t="s">
        <v>28</v>
      </c>
      <c r="AC6" s="6" t="s">
        <v>31</v>
      </c>
      <c r="AD6" s="6" t="s">
        <v>26</v>
      </c>
      <c r="AE6" s="6" t="s">
        <v>29</v>
      </c>
      <c r="AF6" s="6" t="s">
        <v>27</v>
      </c>
      <c r="AG6" s="6" t="s">
        <v>32</v>
      </c>
      <c r="AH6" s="6" t="s">
        <v>30</v>
      </c>
      <c r="AI6" s="6" t="s">
        <v>28</v>
      </c>
      <c r="AJ6" s="6" t="s">
        <v>31</v>
      </c>
      <c r="AK6" s="6" t="s">
        <v>26</v>
      </c>
      <c r="AL6" s="6" t="s">
        <v>29</v>
      </c>
      <c r="AM6" s="6" t="s">
        <v>27</v>
      </c>
      <c r="AN6" s="6" t="s">
        <v>32</v>
      </c>
      <c r="AO6" s="6" t="s">
        <v>30</v>
      </c>
      <c r="AP6" s="6" t="s">
        <v>28</v>
      </c>
    </row>
    <row r="7" spans="11:42" ht="15">
      <c r="K7" s="8">
        <v>42005</v>
      </c>
      <c r="L7" s="6" t="s">
        <v>31</v>
      </c>
      <c r="M7" s="6" t="s">
        <v>26</v>
      </c>
      <c r="N7" s="6" t="s">
        <v>29</v>
      </c>
      <c r="O7" s="6" t="s">
        <v>27</v>
      </c>
      <c r="P7" s="6" t="s">
        <v>32</v>
      </c>
      <c r="Q7" s="6" t="s">
        <v>30</v>
      </c>
      <c r="R7" s="6" t="s">
        <v>28</v>
      </c>
      <c r="S7" s="6" t="s">
        <v>31</v>
      </c>
      <c r="T7" s="6" t="s">
        <v>26</v>
      </c>
      <c r="U7" s="6" t="s">
        <v>29</v>
      </c>
      <c r="V7" s="6" t="s">
        <v>27</v>
      </c>
      <c r="W7" s="6" t="s">
        <v>32</v>
      </c>
      <c r="X7" s="6" t="s">
        <v>30</v>
      </c>
      <c r="Y7" s="6" t="s">
        <v>28</v>
      </c>
      <c r="Z7" s="6" t="s">
        <v>31</v>
      </c>
      <c r="AA7" s="6" t="s">
        <v>26</v>
      </c>
      <c r="AB7" s="6" t="s">
        <v>29</v>
      </c>
      <c r="AC7" s="6" t="s">
        <v>27</v>
      </c>
      <c r="AD7" s="6" t="s">
        <v>32</v>
      </c>
      <c r="AE7" s="6" t="s">
        <v>30</v>
      </c>
      <c r="AF7" s="6" t="s">
        <v>28</v>
      </c>
      <c r="AG7" s="6" t="s">
        <v>31</v>
      </c>
      <c r="AH7" s="6" t="s">
        <v>26</v>
      </c>
      <c r="AI7" s="6" t="s">
        <v>29</v>
      </c>
      <c r="AJ7" s="6" t="s">
        <v>27</v>
      </c>
      <c r="AK7" s="6" t="s">
        <v>32</v>
      </c>
      <c r="AL7" s="6" t="s">
        <v>30</v>
      </c>
      <c r="AM7" s="6" t="s">
        <v>28</v>
      </c>
      <c r="AN7" s="6" t="s">
        <v>31</v>
      </c>
      <c r="AO7" s="6" t="s">
        <v>26</v>
      </c>
      <c r="AP7" s="6" t="s">
        <v>29</v>
      </c>
    </row>
    <row r="8" spans="11:42" ht="15">
      <c r="K8" s="8">
        <v>42036</v>
      </c>
      <c r="L8" s="6" t="s">
        <v>27</v>
      </c>
      <c r="M8" s="6" t="s">
        <v>32</v>
      </c>
      <c r="N8" s="6" t="s">
        <v>30</v>
      </c>
      <c r="O8" s="6" t="s">
        <v>28</v>
      </c>
      <c r="P8" s="6" t="s">
        <v>31</v>
      </c>
      <c r="Q8" s="6" t="s">
        <v>26</v>
      </c>
      <c r="R8" s="6" t="s">
        <v>29</v>
      </c>
      <c r="S8" s="6" t="s">
        <v>27</v>
      </c>
      <c r="T8" s="6" t="s">
        <v>32</v>
      </c>
      <c r="U8" s="6" t="s">
        <v>30</v>
      </c>
      <c r="V8" s="6" t="s">
        <v>28</v>
      </c>
      <c r="W8" s="6" t="s">
        <v>31</v>
      </c>
      <c r="X8" s="6" t="s">
        <v>26</v>
      </c>
      <c r="Y8" s="6" t="s">
        <v>29</v>
      </c>
      <c r="Z8" s="6" t="s">
        <v>27</v>
      </c>
      <c r="AA8" s="6" t="s">
        <v>32</v>
      </c>
      <c r="AB8" s="6" t="s">
        <v>30</v>
      </c>
      <c r="AC8" s="6" t="s">
        <v>28</v>
      </c>
      <c r="AD8" s="6" t="s">
        <v>31</v>
      </c>
      <c r="AE8" s="6" t="s">
        <v>26</v>
      </c>
      <c r="AF8" s="6" t="s">
        <v>29</v>
      </c>
      <c r="AG8" s="6" t="s">
        <v>27</v>
      </c>
      <c r="AH8" s="6" t="s">
        <v>32</v>
      </c>
      <c r="AI8" s="6" t="s">
        <v>30</v>
      </c>
      <c r="AJ8" s="6" t="s">
        <v>28</v>
      </c>
      <c r="AK8" s="6" t="s">
        <v>31</v>
      </c>
      <c r="AL8" s="6" t="s">
        <v>26</v>
      </c>
      <c r="AM8" s="6" t="s">
        <v>29</v>
      </c>
      <c r="AN8" s="6" t="s">
        <v>27</v>
      </c>
      <c r="AO8" s="6"/>
      <c r="AP8" s="6"/>
    </row>
    <row r="9" spans="11:42" ht="15">
      <c r="K9" s="8">
        <v>42064</v>
      </c>
      <c r="L9" s="6" t="s">
        <v>32</v>
      </c>
      <c r="M9" s="6" t="s">
        <v>30</v>
      </c>
      <c r="N9" s="6" t="s">
        <v>28</v>
      </c>
      <c r="O9" s="6" t="s">
        <v>31</v>
      </c>
      <c r="P9" s="6" t="s">
        <v>26</v>
      </c>
      <c r="Q9" s="6" t="s">
        <v>29</v>
      </c>
      <c r="R9" s="6" t="s">
        <v>27</v>
      </c>
      <c r="S9" s="6" t="s">
        <v>32</v>
      </c>
      <c r="T9" s="6" t="s">
        <v>30</v>
      </c>
      <c r="U9" s="6" t="s">
        <v>28</v>
      </c>
      <c r="V9" s="6" t="s">
        <v>31</v>
      </c>
      <c r="W9" s="6" t="s">
        <v>26</v>
      </c>
      <c r="X9" s="6" t="s">
        <v>29</v>
      </c>
      <c r="Y9" s="6" t="s">
        <v>27</v>
      </c>
      <c r="Z9" s="6" t="s">
        <v>32</v>
      </c>
      <c r="AA9" s="6" t="s">
        <v>30</v>
      </c>
      <c r="AB9" s="6" t="s">
        <v>28</v>
      </c>
      <c r="AC9" s="6" t="s">
        <v>31</v>
      </c>
      <c r="AD9" s="6" t="s">
        <v>26</v>
      </c>
      <c r="AE9" s="6" t="s">
        <v>29</v>
      </c>
      <c r="AF9" s="6" t="s">
        <v>27</v>
      </c>
      <c r="AG9" s="6" t="s">
        <v>32</v>
      </c>
      <c r="AH9" s="6" t="s">
        <v>30</v>
      </c>
      <c r="AI9" s="6" t="s">
        <v>28</v>
      </c>
      <c r="AJ9" s="6" t="s">
        <v>31</v>
      </c>
      <c r="AK9" s="6" t="s">
        <v>26</v>
      </c>
      <c r="AL9" s="6" t="s">
        <v>29</v>
      </c>
      <c r="AM9" s="6" t="s">
        <v>27</v>
      </c>
      <c r="AN9" s="6" t="s">
        <v>32</v>
      </c>
      <c r="AO9" s="6" t="s">
        <v>30</v>
      </c>
      <c r="AP9" s="6" t="s">
        <v>28</v>
      </c>
    </row>
    <row r="10" spans="11:42" ht="15">
      <c r="K10" s="8">
        <v>42095</v>
      </c>
      <c r="L10" s="6" t="s">
        <v>31</v>
      </c>
      <c r="M10" s="6" t="s">
        <v>26</v>
      </c>
      <c r="N10" s="6" t="s">
        <v>29</v>
      </c>
      <c r="O10" s="6" t="s">
        <v>27</v>
      </c>
      <c r="P10" s="6" t="s">
        <v>32</v>
      </c>
      <c r="Q10" s="6" t="s">
        <v>30</v>
      </c>
      <c r="R10" s="6" t="s">
        <v>28</v>
      </c>
      <c r="S10" s="6" t="s">
        <v>31</v>
      </c>
      <c r="T10" s="6" t="s">
        <v>26</v>
      </c>
      <c r="U10" s="6" t="s">
        <v>29</v>
      </c>
      <c r="V10" s="6" t="s">
        <v>27</v>
      </c>
      <c r="W10" s="6" t="s">
        <v>32</v>
      </c>
      <c r="X10" s="6" t="s">
        <v>30</v>
      </c>
      <c r="Y10" s="6" t="s">
        <v>28</v>
      </c>
      <c r="Z10" s="6" t="s">
        <v>31</v>
      </c>
      <c r="AA10" s="6" t="s">
        <v>26</v>
      </c>
      <c r="AB10" s="6" t="s">
        <v>29</v>
      </c>
      <c r="AC10" s="6" t="s">
        <v>27</v>
      </c>
      <c r="AD10" s="6" t="s">
        <v>32</v>
      </c>
      <c r="AE10" s="6" t="s">
        <v>30</v>
      </c>
      <c r="AF10" s="6" t="s">
        <v>28</v>
      </c>
      <c r="AG10" s="6" t="s">
        <v>31</v>
      </c>
      <c r="AH10" s="6" t="s">
        <v>26</v>
      </c>
      <c r="AI10" s="6" t="s">
        <v>29</v>
      </c>
      <c r="AJ10" s="6" t="s">
        <v>27</v>
      </c>
      <c r="AK10" s="6" t="s">
        <v>32</v>
      </c>
      <c r="AL10" s="6" t="s">
        <v>30</v>
      </c>
      <c r="AM10" s="6" t="s">
        <v>28</v>
      </c>
      <c r="AN10" s="6" t="s">
        <v>31</v>
      </c>
      <c r="AO10" s="6" t="s">
        <v>26</v>
      </c>
      <c r="AP10" s="6"/>
    </row>
    <row r="11" spans="11:42" ht="15">
      <c r="K11" s="8">
        <v>42125</v>
      </c>
      <c r="L11" s="6" t="s">
        <v>29</v>
      </c>
      <c r="M11" s="6" t="s">
        <v>27</v>
      </c>
      <c r="N11" s="6" t="s">
        <v>32</v>
      </c>
      <c r="O11" s="6" t="s">
        <v>30</v>
      </c>
      <c r="P11" s="6" t="s">
        <v>28</v>
      </c>
      <c r="Q11" s="6" t="s">
        <v>31</v>
      </c>
      <c r="R11" s="6" t="s">
        <v>26</v>
      </c>
      <c r="S11" s="6" t="s">
        <v>29</v>
      </c>
      <c r="T11" s="6" t="s">
        <v>27</v>
      </c>
      <c r="U11" s="6" t="s">
        <v>32</v>
      </c>
      <c r="V11" s="6" t="s">
        <v>30</v>
      </c>
      <c r="W11" s="6" t="s">
        <v>28</v>
      </c>
      <c r="X11" s="6" t="s">
        <v>31</v>
      </c>
      <c r="Y11" s="6" t="s">
        <v>26</v>
      </c>
      <c r="Z11" s="6" t="s">
        <v>29</v>
      </c>
      <c r="AA11" s="6" t="s">
        <v>27</v>
      </c>
      <c r="AB11" s="6" t="s">
        <v>32</v>
      </c>
      <c r="AC11" s="6" t="s">
        <v>30</v>
      </c>
      <c r="AD11" s="6" t="s">
        <v>28</v>
      </c>
      <c r="AE11" s="6" t="s">
        <v>31</v>
      </c>
      <c r="AF11" s="6" t="s">
        <v>26</v>
      </c>
      <c r="AG11" s="6" t="s">
        <v>29</v>
      </c>
      <c r="AH11" s="6" t="s">
        <v>27</v>
      </c>
      <c r="AI11" s="6" t="s">
        <v>32</v>
      </c>
      <c r="AJ11" s="6" t="s">
        <v>30</v>
      </c>
      <c r="AK11" s="6" t="s">
        <v>28</v>
      </c>
      <c r="AL11" s="6" t="s">
        <v>31</v>
      </c>
      <c r="AM11" s="6" t="s">
        <v>26</v>
      </c>
      <c r="AN11" s="6" t="s">
        <v>29</v>
      </c>
      <c r="AO11" s="6" t="s">
        <v>27</v>
      </c>
      <c r="AP11" s="6" t="s">
        <v>32</v>
      </c>
    </row>
    <row r="12" spans="11:42" ht="15">
      <c r="K12" s="8">
        <v>42156</v>
      </c>
      <c r="L12" s="6" t="s">
        <v>30</v>
      </c>
      <c r="M12" s="6" t="s">
        <v>28</v>
      </c>
      <c r="N12" s="6" t="s">
        <v>31</v>
      </c>
      <c r="O12" s="6" t="s">
        <v>26</v>
      </c>
      <c r="P12" s="6" t="s">
        <v>29</v>
      </c>
      <c r="Q12" s="6" t="s">
        <v>27</v>
      </c>
      <c r="R12" s="6" t="s">
        <v>32</v>
      </c>
      <c r="S12" s="6" t="s">
        <v>30</v>
      </c>
      <c r="T12" s="6" t="s">
        <v>28</v>
      </c>
      <c r="U12" s="6" t="s">
        <v>31</v>
      </c>
      <c r="V12" s="6" t="s">
        <v>26</v>
      </c>
      <c r="W12" s="6" t="s">
        <v>29</v>
      </c>
      <c r="X12" s="6" t="s">
        <v>27</v>
      </c>
      <c r="Y12" s="6" t="s">
        <v>32</v>
      </c>
      <c r="Z12" s="6" t="s">
        <v>30</v>
      </c>
      <c r="AA12" s="6" t="s">
        <v>28</v>
      </c>
      <c r="AB12" s="6" t="s">
        <v>31</v>
      </c>
      <c r="AC12" s="6" t="s">
        <v>26</v>
      </c>
      <c r="AD12" s="6" t="s">
        <v>29</v>
      </c>
      <c r="AE12" s="6" t="s">
        <v>27</v>
      </c>
      <c r="AF12" s="6" t="s">
        <v>32</v>
      </c>
      <c r="AG12" s="6" t="s">
        <v>30</v>
      </c>
      <c r="AH12" s="6" t="s">
        <v>28</v>
      </c>
      <c r="AI12" s="6" t="s">
        <v>31</v>
      </c>
      <c r="AJ12" s="6" t="s">
        <v>26</v>
      </c>
      <c r="AK12" s="6" t="s">
        <v>29</v>
      </c>
      <c r="AL12" s="6" t="s">
        <v>27</v>
      </c>
      <c r="AM12" s="6" t="s">
        <v>32</v>
      </c>
      <c r="AN12" s="6" t="s">
        <v>30</v>
      </c>
      <c r="AO12" s="6" t="s">
        <v>28</v>
      </c>
      <c r="AP12" s="6"/>
    </row>
    <row r="13" spans="11:42" ht="15">
      <c r="K13" s="8">
        <v>42186</v>
      </c>
      <c r="L13" s="6" t="s">
        <v>31</v>
      </c>
      <c r="M13" s="6" t="s">
        <v>26</v>
      </c>
      <c r="N13" s="6" t="s">
        <v>29</v>
      </c>
      <c r="O13" s="6" t="s">
        <v>27</v>
      </c>
      <c r="P13" s="6" t="s">
        <v>32</v>
      </c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</row>
    <row r="14" ht="15.75" thickBot="1"/>
    <row r="15" spans="1:11" s="2" customFormat="1" ht="45">
      <c r="A15" s="13" t="s">
        <v>16</v>
      </c>
      <c r="B15" s="19" t="s">
        <v>33</v>
      </c>
      <c r="C15" s="19" t="s">
        <v>34</v>
      </c>
      <c r="D15" s="19" t="s">
        <v>35</v>
      </c>
      <c r="E15" s="19" t="s">
        <v>36</v>
      </c>
      <c r="F15" s="19" t="s">
        <v>37</v>
      </c>
      <c r="G15" s="19" t="s">
        <v>38</v>
      </c>
      <c r="H15" s="19" t="s">
        <v>39</v>
      </c>
      <c r="I15" s="19" t="s">
        <v>40</v>
      </c>
      <c r="J15" s="20" t="s">
        <v>41</v>
      </c>
      <c r="K15" s="10"/>
    </row>
    <row r="16" spans="1:42" s="2" customFormat="1" ht="15">
      <c r="A16" s="90" t="s">
        <v>72</v>
      </c>
      <c r="B16" s="12">
        <f>COUNTIF($L16:$AP16,"lundi")</f>
        <v>4</v>
      </c>
      <c r="C16" s="12">
        <f>COUNTIF($L16:$AP16,"mardi")</f>
        <v>5</v>
      </c>
      <c r="D16" s="12">
        <f>COUNTIF($L16:$AP16,"mercredi")</f>
        <v>5</v>
      </c>
      <c r="E16" s="12">
        <f>COUNTIF($L16:$AP16,"jeudi")</f>
        <v>4</v>
      </c>
      <c r="F16" s="12">
        <f>COUNTIF($L16:$AP16,"vendredi")</f>
        <v>4</v>
      </c>
      <c r="G16" s="12">
        <f>COUNTIF($L16:$AP16,"samedi")</f>
        <v>0</v>
      </c>
      <c r="H16" s="12">
        <f>SUM(B16:C16,E16:F16)*2</f>
        <v>34</v>
      </c>
      <c r="I16" s="12">
        <f>H16+D16</f>
        <v>39</v>
      </c>
      <c r="J16" s="15">
        <f>H16+G16</f>
        <v>34</v>
      </c>
      <c r="K16" s="10"/>
      <c r="L16" s="91" t="s">
        <v>32</v>
      </c>
      <c r="M16" s="91" t="s">
        <v>30</v>
      </c>
      <c r="N16" s="91" t="s">
        <v>28</v>
      </c>
      <c r="O16" s="91" t="s">
        <v>31</v>
      </c>
      <c r="P16" s="91"/>
      <c r="Q16" s="91"/>
      <c r="R16" s="91" t="s">
        <v>27</v>
      </c>
      <c r="S16" s="91" t="s">
        <v>32</v>
      </c>
      <c r="T16" s="91" t="s">
        <v>30</v>
      </c>
      <c r="U16" s="91" t="s">
        <v>28</v>
      </c>
      <c r="V16" s="91" t="s">
        <v>31</v>
      </c>
      <c r="W16" s="91"/>
      <c r="X16" s="91"/>
      <c r="Y16" s="91" t="s">
        <v>27</v>
      </c>
      <c r="Z16" s="91" t="s">
        <v>32</v>
      </c>
      <c r="AA16" s="91" t="s">
        <v>30</v>
      </c>
      <c r="AB16" s="91" t="s">
        <v>28</v>
      </c>
      <c r="AC16" s="91" t="s">
        <v>31</v>
      </c>
      <c r="AD16" s="91"/>
      <c r="AE16" s="91"/>
      <c r="AF16" s="91" t="s">
        <v>27</v>
      </c>
      <c r="AG16" s="91" t="s">
        <v>32</v>
      </c>
      <c r="AH16" s="91" t="s">
        <v>30</v>
      </c>
      <c r="AI16" s="91" t="s">
        <v>28</v>
      </c>
      <c r="AJ16" s="91" t="s">
        <v>31</v>
      </c>
      <c r="AK16" s="91"/>
      <c r="AL16" s="91"/>
      <c r="AM16" s="91" t="s">
        <v>27</v>
      </c>
      <c r="AN16" s="91" t="s">
        <v>32</v>
      </c>
      <c r="AO16" s="91" t="s">
        <v>30</v>
      </c>
      <c r="AP16" s="91"/>
    </row>
    <row r="17" spans="1:42" s="2" customFormat="1" ht="15">
      <c r="A17" s="90" t="s">
        <v>73</v>
      </c>
      <c r="B17" s="12">
        <f>COUNTIF($L17:$AP17,"lundi")</f>
        <v>2</v>
      </c>
      <c r="C17" s="12">
        <f>COUNTIF($L17:$AP17,"mardi")</f>
        <v>2</v>
      </c>
      <c r="D17" s="12">
        <f>COUNTIF($L17:$AP17,"mercredi")</f>
        <v>2</v>
      </c>
      <c r="E17" s="12">
        <f>COUNTIF($L17:$AP17,"jeudi")</f>
        <v>3</v>
      </c>
      <c r="F17" s="12">
        <f>COUNTIF($L17:$AP17,"vendredi")</f>
        <v>3</v>
      </c>
      <c r="G17" s="12">
        <f>COUNTIF($L17:$AP17,"samedi")</f>
        <v>0</v>
      </c>
      <c r="H17" s="12">
        <f>SUM(B17:C17,E17:F17)*2</f>
        <v>20</v>
      </c>
      <c r="I17" s="12">
        <f>H17+D17</f>
        <v>22</v>
      </c>
      <c r="J17" s="15">
        <f>H17+G17</f>
        <v>20</v>
      </c>
      <c r="K17" s="10"/>
      <c r="L17" s="92" t="s">
        <v>28</v>
      </c>
      <c r="M17" s="92" t="s">
        <v>31</v>
      </c>
      <c r="N17" s="92"/>
      <c r="O17" s="92"/>
      <c r="P17" s="92" t="s">
        <v>27</v>
      </c>
      <c r="Q17" s="92" t="s">
        <v>32</v>
      </c>
      <c r="R17" s="92" t="s">
        <v>30</v>
      </c>
      <c r="S17" s="92" t="s">
        <v>28</v>
      </c>
      <c r="T17" s="92" t="s">
        <v>31</v>
      </c>
      <c r="U17" s="92"/>
      <c r="V17" s="92"/>
      <c r="W17" s="92" t="s">
        <v>27</v>
      </c>
      <c r="X17" s="92" t="s">
        <v>32</v>
      </c>
      <c r="Y17" s="92" t="s">
        <v>30</v>
      </c>
      <c r="Z17" s="92" t="s">
        <v>28</v>
      </c>
      <c r="AA17" s="92" t="s">
        <v>31</v>
      </c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</row>
    <row r="18" spans="1:42" ht="15">
      <c r="A18" s="14" t="s">
        <v>17</v>
      </c>
      <c r="B18" s="12">
        <f>COUNTIF($L18:$AP18,"lundi")</f>
        <v>5</v>
      </c>
      <c r="C18" s="12">
        <f>COUNTIF($L18:$AP18,"mardi")</f>
        <v>4</v>
      </c>
      <c r="D18" s="12">
        <f>COUNTIF($L18:$AP18,"mercredi")</f>
        <v>3</v>
      </c>
      <c r="E18" s="12">
        <f>COUNTIF($L18:$AP18,"jeudi")</f>
        <v>4</v>
      </c>
      <c r="F18" s="12">
        <f>COUNTIF($L18:$AP18,"vendredi")</f>
        <v>4</v>
      </c>
      <c r="G18" s="12">
        <f>COUNTIF($L18:$AP18,"samedi")</f>
        <v>0</v>
      </c>
      <c r="H18" s="12">
        <f>SUM(B18:C18,E18:F18)*2</f>
        <v>34</v>
      </c>
      <c r="I18" s="12">
        <f>H18+D18</f>
        <v>37</v>
      </c>
      <c r="J18" s="15">
        <f>H18+G18</f>
        <v>34</v>
      </c>
      <c r="L18" s="6"/>
      <c r="M18" s="6" t="s">
        <v>27</v>
      </c>
      <c r="N18" s="6" t="s">
        <v>32</v>
      </c>
      <c r="O18" s="6" t="s">
        <v>30</v>
      </c>
      <c r="P18" s="6" t="s">
        <v>28</v>
      </c>
      <c r="Q18" s="6" t="s">
        <v>31</v>
      </c>
      <c r="R18" s="6"/>
      <c r="S18" s="6"/>
      <c r="T18" s="6" t="s">
        <v>27</v>
      </c>
      <c r="U18" s="6" t="s">
        <v>32</v>
      </c>
      <c r="V18" s="6"/>
      <c r="W18" s="6" t="s">
        <v>28</v>
      </c>
      <c r="X18" s="6" t="s">
        <v>31</v>
      </c>
      <c r="Y18" s="6"/>
      <c r="Z18" s="6"/>
      <c r="AA18" s="6" t="s">
        <v>27</v>
      </c>
      <c r="AB18" s="6" t="s">
        <v>32</v>
      </c>
      <c r="AC18" s="6" t="s">
        <v>30</v>
      </c>
      <c r="AD18" s="6" t="s">
        <v>28</v>
      </c>
      <c r="AE18" s="6" t="s">
        <v>31</v>
      </c>
      <c r="AF18" s="6"/>
      <c r="AG18" s="6"/>
      <c r="AH18" s="6" t="s">
        <v>27</v>
      </c>
      <c r="AI18" s="6" t="s">
        <v>32</v>
      </c>
      <c r="AJ18" s="6" t="s">
        <v>30</v>
      </c>
      <c r="AK18" s="6" t="s">
        <v>28</v>
      </c>
      <c r="AL18" s="6" t="s">
        <v>31</v>
      </c>
      <c r="AM18" s="6"/>
      <c r="AN18" s="6"/>
      <c r="AO18" s="6" t="s">
        <v>27</v>
      </c>
      <c r="AP18" s="6"/>
    </row>
    <row r="19" spans="1:42" ht="15">
      <c r="A19" s="14" t="s">
        <v>18</v>
      </c>
      <c r="B19" s="12">
        <f aca="true" t="shared" si="0" ref="B19:B26">COUNTIF($L19:$AP19,"lundi")</f>
        <v>2</v>
      </c>
      <c r="C19" s="12">
        <f aca="true" t="shared" si="1" ref="C19:C26">COUNTIF($L19:$AP19,"mardi")</f>
        <v>3</v>
      </c>
      <c r="D19" s="12">
        <f aca="true" t="shared" si="2" ref="D19:D26">COUNTIF($L19:$AP19,"mercredi")</f>
        <v>3</v>
      </c>
      <c r="E19" s="12">
        <f aca="true" t="shared" si="3" ref="E19:E26">COUNTIF($L19:$AP19,"jeudi")</f>
        <v>3</v>
      </c>
      <c r="F19" s="12">
        <f aca="true" t="shared" si="4" ref="F19:F26">COUNTIF($L19:$AP19,"vendredi")</f>
        <v>3</v>
      </c>
      <c r="G19" s="12">
        <f aca="true" t="shared" si="5" ref="G19:G26">COUNTIF($L19:$AP19,"samedi")</f>
        <v>0</v>
      </c>
      <c r="H19" s="12">
        <f aca="true" t="shared" si="6" ref="H19:H26">SUM(B19:C19,E19:F19)*2</f>
        <v>22</v>
      </c>
      <c r="I19" s="12">
        <f aca="true" t="shared" si="7" ref="I19:I26">H19+D19</f>
        <v>25</v>
      </c>
      <c r="J19" s="15">
        <f aca="true" t="shared" si="8" ref="J19:J26">H19+G19</f>
        <v>22</v>
      </c>
      <c r="L19" s="6" t="s">
        <v>32</v>
      </c>
      <c r="M19" s="6" t="s">
        <v>30</v>
      </c>
      <c r="N19" s="6" t="s">
        <v>28</v>
      </c>
      <c r="O19" s="6" t="s">
        <v>31</v>
      </c>
      <c r="P19" s="6"/>
      <c r="Q19" s="6"/>
      <c r="R19" s="6" t="s">
        <v>27</v>
      </c>
      <c r="S19" s="6" t="s">
        <v>32</v>
      </c>
      <c r="T19" s="6" t="s">
        <v>30</v>
      </c>
      <c r="U19" s="6" t="s">
        <v>28</v>
      </c>
      <c r="V19" s="6" t="s">
        <v>31</v>
      </c>
      <c r="W19" s="6"/>
      <c r="X19" s="6"/>
      <c r="Y19" s="6" t="s">
        <v>27</v>
      </c>
      <c r="Z19" s="6" t="s">
        <v>32</v>
      </c>
      <c r="AA19" s="6" t="s">
        <v>30</v>
      </c>
      <c r="AB19" s="6" t="s">
        <v>28</v>
      </c>
      <c r="AC19" s="6" t="s">
        <v>31</v>
      </c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</row>
    <row r="20" spans="1:42" ht="15">
      <c r="A20" s="14" t="s">
        <v>19</v>
      </c>
      <c r="B20" s="12">
        <f t="shared" si="0"/>
        <v>4</v>
      </c>
      <c r="C20" s="12">
        <f t="shared" si="1"/>
        <v>4</v>
      </c>
      <c r="D20" s="12">
        <f t="shared" si="2"/>
        <v>4</v>
      </c>
      <c r="E20" s="12">
        <f t="shared" si="3"/>
        <v>4</v>
      </c>
      <c r="F20" s="12">
        <f t="shared" si="4"/>
        <v>4</v>
      </c>
      <c r="G20" s="12">
        <f t="shared" si="5"/>
        <v>0</v>
      </c>
      <c r="H20" s="12">
        <f t="shared" si="6"/>
        <v>32</v>
      </c>
      <c r="I20" s="12">
        <f t="shared" si="7"/>
        <v>36</v>
      </c>
      <c r="J20" s="15">
        <f t="shared" si="8"/>
        <v>32</v>
      </c>
      <c r="L20" s="6"/>
      <c r="M20" s="6"/>
      <c r="N20" s="6"/>
      <c r="O20" s="6" t="s">
        <v>27</v>
      </c>
      <c r="P20" s="6" t="s">
        <v>32</v>
      </c>
      <c r="Q20" s="6" t="s">
        <v>30</v>
      </c>
      <c r="R20" s="6" t="s">
        <v>28</v>
      </c>
      <c r="S20" s="6" t="s">
        <v>31</v>
      </c>
      <c r="T20" s="6"/>
      <c r="U20" s="6"/>
      <c r="V20" s="6" t="s">
        <v>27</v>
      </c>
      <c r="W20" s="6" t="s">
        <v>32</v>
      </c>
      <c r="X20" s="6" t="s">
        <v>30</v>
      </c>
      <c r="Y20" s="6" t="s">
        <v>28</v>
      </c>
      <c r="Z20" s="6" t="s">
        <v>31</v>
      </c>
      <c r="AA20" s="6"/>
      <c r="AB20" s="6"/>
      <c r="AC20" s="6" t="s">
        <v>27</v>
      </c>
      <c r="AD20" s="6" t="s">
        <v>32</v>
      </c>
      <c r="AE20" s="6" t="s">
        <v>30</v>
      </c>
      <c r="AF20" s="6" t="s">
        <v>28</v>
      </c>
      <c r="AG20" s="6" t="s">
        <v>31</v>
      </c>
      <c r="AH20" s="6"/>
      <c r="AI20" s="6"/>
      <c r="AJ20" s="6" t="s">
        <v>27</v>
      </c>
      <c r="AK20" s="6" t="s">
        <v>32</v>
      </c>
      <c r="AL20" s="6" t="s">
        <v>30</v>
      </c>
      <c r="AM20" s="6" t="s">
        <v>28</v>
      </c>
      <c r="AN20" s="6" t="s">
        <v>31</v>
      </c>
      <c r="AO20" s="6"/>
      <c r="AP20" s="6"/>
    </row>
    <row r="21" spans="1:42" ht="15">
      <c r="A21" s="14" t="s">
        <v>20</v>
      </c>
      <c r="B21" s="12">
        <f t="shared" si="0"/>
        <v>3</v>
      </c>
      <c r="C21" s="12">
        <f t="shared" si="1"/>
        <v>2</v>
      </c>
      <c r="D21" s="12">
        <f t="shared" si="2"/>
        <v>2</v>
      </c>
      <c r="E21" s="12">
        <f t="shared" si="3"/>
        <v>2</v>
      </c>
      <c r="F21" s="12">
        <f t="shared" si="4"/>
        <v>2</v>
      </c>
      <c r="G21" s="12">
        <f t="shared" si="5"/>
        <v>0</v>
      </c>
      <c r="H21" s="12">
        <f t="shared" si="6"/>
        <v>18</v>
      </c>
      <c r="I21" s="12">
        <f t="shared" si="7"/>
        <v>20</v>
      </c>
      <c r="J21" s="15">
        <f t="shared" si="8"/>
        <v>18</v>
      </c>
      <c r="L21" s="6" t="s">
        <v>27</v>
      </c>
      <c r="M21" s="6" t="s">
        <v>32</v>
      </c>
      <c r="N21" s="6" t="s">
        <v>30</v>
      </c>
      <c r="O21" s="6" t="s">
        <v>28</v>
      </c>
      <c r="P21" s="6" t="s">
        <v>31</v>
      </c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 t="s">
        <v>27</v>
      </c>
      <c r="AH21" s="6" t="s">
        <v>32</v>
      </c>
      <c r="AI21" s="6" t="s">
        <v>30</v>
      </c>
      <c r="AJ21" s="6" t="s">
        <v>28</v>
      </c>
      <c r="AK21" s="6" t="s">
        <v>31</v>
      </c>
      <c r="AL21" s="6"/>
      <c r="AM21" s="6"/>
      <c r="AN21" s="6" t="s">
        <v>27</v>
      </c>
      <c r="AO21" s="6"/>
      <c r="AP21" s="6"/>
    </row>
    <row r="22" spans="1:42" ht="15">
      <c r="A22" s="14" t="s">
        <v>21</v>
      </c>
      <c r="B22" s="12">
        <f t="shared" si="0"/>
        <v>4</v>
      </c>
      <c r="C22" s="12">
        <f t="shared" si="1"/>
        <v>5</v>
      </c>
      <c r="D22" s="12">
        <f t="shared" si="2"/>
        <v>5</v>
      </c>
      <c r="E22" s="12">
        <f t="shared" si="3"/>
        <v>5</v>
      </c>
      <c r="F22" s="12">
        <f t="shared" si="4"/>
        <v>4</v>
      </c>
      <c r="G22" s="12">
        <f t="shared" si="5"/>
        <v>0</v>
      </c>
      <c r="H22" s="12">
        <f t="shared" si="6"/>
        <v>36</v>
      </c>
      <c r="I22" s="12">
        <f t="shared" si="7"/>
        <v>41</v>
      </c>
      <c r="J22" s="15">
        <f t="shared" si="8"/>
        <v>36</v>
      </c>
      <c r="L22" s="6" t="s">
        <v>32</v>
      </c>
      <c r="M22" s="6" t="s">
        <v>30</v>
      </c>
      <c r="N22" s="6" t="s">
        <v>28</v>
      </c>
      <c r="O22" s="6" t="s">
        <v>31</v>
      </c>
      <c r="P22" s="6"/>
      <c r="Q22" s="6"/>
      <c r="R22" s="6" t="s">
        <v>27</v>
      </c>
      <c r="S22" s="6" t="s">
        <v>32</v>
      </c>
      <c r="T22" s="6" t="s">
        <v>30</v>
      </c>
      <c r="U22" s="6" t="s">
        <v>28</v>
      </c>
      <c r="V22" s="6" t="s">
        <v>31</v>
      </c>
      <c r="W22" s="6"/>
      <c r="X22" s="6"/>
      <c r="Y22" s="6" t="s">
        <v>27</v>
      </c>
      <c r="Z22" s="6" t="s">
        <v>32</v>
      </c>
      <c r="AA22" s="6" t="s">
        <v>30</v>
      </c>
      <c r="AB22" s="6" t="s">
        <v>28</v>
      </c>
      <c r="AC22" s="6" t="s">
        <v>31</v>
      </c>
      <c r="AD22" s="6"/>
      <c r="AE22" s="6"/>
      <c r="AF22" s="6" t="s">
        <v>27</v>
      </c>
      <c r="AG22" s="6" t="s">
        <v>32</v>
      </c>
      <c r="AH22" s="6" t="s">
        <v>30</v>
      </c>
      <c r="AI22" s="6" t="s">
        <v>28</v>
      </c>
      <c r="AJ22" s="6" t="s">
        <v>31</v>
      </c>
      <c r="AK22" s="6"/>
      <c r="AL22" s="6"/>
      <c r="AM22" s="6" t="s">
        <v>27</v>
      </c>
      <c r="AN22" s="6" t="s">
        <v>32</v>
      </c>
      <c r="AO22" s="6" t="s">
        <v>30</v>
      </c>
      <c r="AP22" s="6" t="s">
        <v>28</v>
      </c>
    </row>
    <row r="23" spans="1:42" ht="15">
      <c r="A23" s="14" t="s">
        <v>22</v>
      </c>
      <c r="B23" s="12">
        <f t="shared" si="0"/>
        <v>2</v>
      </c>
      <c r="C23" s="12">
        <f t="shared" si="1"/>
        <v>2</v>
      </c>
      <c r="D23" s="12">
        <f t="shared" si="2"/>
        <v>2</v>
      </c>
      <c r="E23" s="12">
        <f t="shared" si="3"/>
        <v>2</v>
      </c>
      <c r="F23" s="12">
        <f t="shared" si="4"/>
        <v>3</v>
      </c>
      <c r="G23" s="12">
        <f t="shared" si="5"/>
        <v>0</v>
      </c>
      <c r="H23" s="12">
        <f t="shared" si="6"/>
        <v>18</v>
      </c>
      <c r="I23" s="12">
        <f t="shared" si="7"/>
        <v>20</v>
      </c>
      <c r="J23" s="15">
        <f t="shared" si="8"/>
        <v>18</v>
      </c>
      <c r="L23" s="6" t="s">
        <v>31</v>
      </c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 t="s">
        <v>27</v>
      </c>
      <c r="AD23" s="6" t="s">
        <v>32</v>
      </c>
      <c r="AE23" s="6" t="s">
        <v>30</v>
      </c>
      <c r="AF23" s="6" t="s">
        <v>28</v>
      </c>
      <c r="AG23" s="6" t="s">
        <v>31</v>
      </c>
      <c r="AH23" s="6"/>
      <c r="AI23" s="6"/>
      <c r="AJ23" s="6" t="s">
        <v>27</v>
      </c>
      <c r="AK23" s="6" t="s">
        <v>32</v>
      </c>
      <c r="AL23" s="6" t="s">
        <v>30</v>
      </c>
      <c r="AM23" s="6" t="s">
        <v>28</v>
      </c>
      <c r="AN23" s="6" t="s">
        <v>31</v>
      </c>
      <c r="AO23" s="6"/>
      <c r="AP23" s="6"/>
    </row>
    <row r="24" spans="1:42" ht="15">
      <c r="A24" s="14" t="s">
        <v>23</v>
      </c>
      <c r="B24" s="12">
        <f t="shared" si="0"/>
        <v>4</v>
      </c>
      <c r="C24" s="12">
        <f t="shared" si="1"/>
        <v>5</v>
      </c>
      <c r="D24" s="12">
        <f t="shared" si="2"/>
        <v>4</v>
      </c>
      <c r="E24" s="12">
        <f t="shared" si="3"/>
        <v>3</v>
      </c>
      <c r="F24" s="12">
        <f t="shared" si="4"/>
        <v>3</v>
      </c>
      <c r="G24" s="12">
        <f t="shared" si="5"/>
        <v>0</v>
      </c>
      <c r="H24" s="12">
        <f t="shared" si="6"/>
        <v>30</v>
      </c>
      <c r="I24" s="12">
        <f t="shared" si="7"/>
        <v>34</v>
      </c>
      <c r="J24" s="15">
        <f t="shared" si="8"/>
        <v>30</v>
      </c>
      <c r="L24" s="6"/>
      <c r="M24" s="6" t="s">
        <v>27</v>
      </c>
      <c r="N24" s="6" t="s">
        <v>32</v>
      </c>
      <c r="O24" s="6" t="s">
        <v>30</v>
      </c>
      <c r="P24" s="6"/>
      <c r="Q24" s="6"/>
      <c r="R24" s="6"/>
      <c r="S24" s="6"/>
      <c r="T24" s="6" t="s">
        <v>27</v>
      </c>
      <c r="U24" s="6" t="s">
        <v>32</v>
      </c>
      <c r="V24" s="6" t="s">
        <v>30</v>
      </c>
      <c r="W24" s="6" t="s">
        <v>28</v>
      </c>
      <c r="X24" s="6" t="s">
        <v>31</v>
      </c>
      <c r="Y24" s="6"/>
      <c r="Z24" s="6"/>
      <c r="AA24" s="6"/>
      <c r="AB24" s="6" t="s">
        <v>32</v>
      </c>
      <c r="AC24" s="6" t="s">
        <v>30</v>
      </c>
      <c r="AD24" s="6" t="s">
        <v>28</v>
      </c>
      <c r="AE24" s="6" t="s">
        <v>31</v>
      </c>
      <c r="AF24" s="6"/>
      <c r="AG24" s="6"/>
      <c r="AH24" s="6" t="s">
        <v>27</v>
      </c>
      <c r="AI24" s="6" t="s">
        <v>32</v>
      </c>
      <c r="AJ24" s="6" t="s">
        <v>30</v>
      </c>
      <c r="AK24" s="6" t="s">
        <v>28</v>
      </c>
      <c r="AL24" s="6" t="s">
        <v>31</v>
      </c>
      <c r="AM24" s="6"/>
      <c r="AN24" s="6"/>
      <c r="AO24" s="6" t="s">
        <v>27</v>
      </c>
      <c r="AP24" s="6" t="s">
        <v>32</v>
      </c>
    </row>
    <row r="25" spans="1:42" ht="15">
      <c r="A25" s="14" t="s">
        <v>24</v>
      </c>
      <c r="B25" s="12">
        <f t="shared" si="0"/>
        <v>4</v>
      </c>
      <c r="C25" s="12">
        <f t="shared" si="1"/>
        <v>4</v>
      </c>
      <c r="D25" s="12">
        <f t="shared" si="2"/>
        <v>5</v>
      </c>
      <c r="E25" s="12">
        <f t="shared" si="3"/>
        <v>5</v>
      </c>
      <c r="F25" s="12">
        <f t="shared" si="4"/>
        <v>4</v>
      </c>
      <c r="G25" s="12">
        <f t="shared" si="5"/>
        <v>0</v>
      </c>
      <c r="H25" s="12">
        <f t="shared" si="6"/>
        <v>34</v>
      </c>
      <c r="I25" s="12">
        <f t="shared" si="7"/>
        <v>39</v>
      </c>
      <c r="J25" s="15">
        <f t="shared" si="8"/>
        <v>34</v>
      </c>
      <c r="L25" s="6" t="s">
        <v>30</v>
      </c>
      <c r="M25" s="6" t="s">
        <v>28</v>
      </c>
      <c r="N25" s="6" t="s">
        <v>31</v>
      </c>
      <c r="O25" s="6"/>
      <c r="P25" s="6"/>
      <c r="Q25" s="6" t="s">
        <v>27</v>
      </c>
      <c r="R25" s="6" t="s">
        <v>32</v>
      </c>
      <c r="S25" s="6" t="s">
        <v>30</v>
      </c>
      <c r="T25" s="6" t="s">
        <v>28</v>
      </c>
      <c r="U25" s="6" t="s">
        <v>31</v>
      </c>
      <c r="V25" s="6"/>
      <c r="W25" s="6"/>
      <c r="X25" s="6" t="s">
        <v>27</v>
      </c>
      <c r="Y25" s="6" t="s">
        <v>32</v>
      </c>
      <c r="Z25" s="6" t="s">
        <v>30</v>
      </c>
      <c r="AA25" s="6" t="s">
        <v>28</v>
      </c>
      <c r="AB25" s="6" t="s">
        <v>31</v>
      </c>
      <c r="AC25" s="6"/>
      <c r="AD25" s="6"/>
      <c r="AE25" s="6" t="s">
        <v>27</v>
      </c>
      <c r="AF25" s="6" t="s">
        <v>32</v>
      </c>
      <c r="AG25" s="6" t="s">
        <v>30</v>
      </c>
      <c r="AH25" s="6" t="s">
        <v>28</v>
      </c>
      <c r="AI25" s="6" t="s">
        <v>31</v>
      </c>
      <c r="AJ25" s="6"/>
      <c r="AK25" s="6"/>
      <c r="AL25" s="6" t="s">
        <v>27</v>
      </c>
      <c r="AM25" s="6" t="s">
        <v>32</v>
      </c>
      <c r="AN25" s="6" t="s">
        <v>30</v>
      </c>
      <c r="AO25" s="6" t="s">
        <v>28</v>
      </c>
      <c r="AP25" s="6"/>
    </row>
    <row r="26" spans="1:42" ht="15.75" thickBot="1">
      <c r="A26" s="16" t="s">
        <v>25</v>
      </c>
      <c r="B26" s="17">
        <f t="shared" si="0"/>
        <v>1</v>
      </c>
      <c r="C26" s="17">
        <f t="shared" si="1"/>
        <v>1</v>
      </c>
      <c r="D26" s="17">
        <f t="shared" si="2"/>
        <v>0</v>
      </c>
      <c r="E26" s="17">
        <f t="shared" si="3"/>
        <v>0</v>
      </c>
      <c r="F26" s="17">
        <f t="shared" si="4"/>
        <v>1</v>
      </c>
      <c r="G26" s="17">
        <f t="shared" si="5"/>
        <v>0</v>
      </c>
      <c r="H26" s="17">
        <f t="shared" si="6"/>
        <v>6</v>
      </c>
      <c r="I26" s="17">
        <f t="shared" si="7"/>
        <v>6</v>
      </c>
      <c r="J26" s="18">
        <f t="shared" si="8"/>
        <v>6</v>
      </c>
      <c r="L26" s="6" t="s">
        <v>31</v>
      </c>
      <c r="M26" s="6"/>
      <c r="N26" s="6"/>
      <c r="O26" s="6" t="s">
        <v>27</v>
      </c>
      <c r="P26" s="6" t="s">
        <v>32</v>
      </c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</row>
    <row r="28" spans="12:42" ht="15">
      <c r="L28" s="7">
        <v>1</v>
      </c>
      <c r="M28" s="7">
        <v>2</v>
      </c>
      <c r="N28" s="7">
        <v>3</v>
      </c>
      <c r="O28" s="7">
        <v>4</v>
      </c>
      <c r="P28" s="7">
        <v>5</v>
      </c>
      <c r="Q28" s="7">
        <v>6</v>
      </c>
      <c r="R28" s="7">
        <v>7</v>
      </c>
      <c r="S28" s="7">
        <v>8</v>
      </c>
      <c r="T28" s="7">
        <v>9</v>
      </c>
      <c r="U28" s="7">
        <v>10</v>
      </c>
      <c r="V28" s="7">
        <v>11</v>
      </c>
      <c r="W28" s="7">
        <v>12</v>
      </c>
      <c r="X28" s="7">
        <v>13</v>
      </c>
      <c r="Y28" s="7">
        <v>14</v>
      </c>
      <c r="Z28" s="7">
        <v>15</v>
      </c>
      <c r="AA28" s="7">
        <v>16</v>
      </c>
      <c r="AB28" s="7">
        <v>17</v>
      </c>
      <c r="AC28" s="7">
        <v>18</v>
      </c>
      <c r="AD28" s="7">
        <v>19</v>
      </c>
      <c r="AE28" s="7">
        <v>20</v>
      </c>
      <c r="AF28" s="7">
        <v>21</v>
      </c>
      <c r="AG28" s="7">
        <v>22</v>
      </c>
      <c r="AH28" s="7">
        <v>23</v>
      </c>
      <c r="AI28" s="7">
        <v>24</v>
      </c>
      <c r="AJ28" s="7">
        <v>25</v>
      </c>
      <c r="AK28" s="7">
        <v>26</v>
      </c>
      <c r="AL28" s="7">
        <v>27</v>
      </c>
      <c r="AM28" s="7">
        <v>28</v>
      </c>
      <c r="AN28" s="7">
        <v>29</v>
      </c>
      <c r="AO28" s="7">
        <v>30</v>
      </c>
      <c r="AP28" s="7">
        <v>31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18"/>
  <sheetViews>
    <sheetView tabSelected="1" zoomScalePageLayoutView="0" workbookViewId="0" topLeftCell="A1">
      <selection activeCell="E4" sqref="E4"/>
    </sheetView>
  </sheetViews>
  <sheetFormatPr defaultColWidth="11.57421875" defaultRowHeight="15"/>
  <cols>
    <col min="1" max="1" width="3.00390625" style="21" bestFit="1" customWidth="1"/>
    <col min="2" max="2" width="19.00390625" style="25" customWidth="1"/>
    <col min="3" max="3" width="10.57421875" style="25" customWidth="1"/>
    <col min="4" max="5" width="8.421875" style="21" bestFit="1" customWidth="1"/>
    <col min="6" max="6" width="8.421875" style="25" bestFit="1" customWidth="1"/>
    <col min="7" max="7" width="9.00390625" style="25" bestFit="1" customWidth="1"/>
    <col min="8" max="9" width="9.00390625" style="21" bestFit="1" customWidth="1"/>
    <col min="10" max="12" width="8.421875" style="21" bestFit="1" customWidth="1"/>
    <col min="13" max="16384" width="11.57421875" style="21" customWidth="1"/>
  </cols>
  <sheetData>
    <row r="1" spans="1:13" ht="20.25">
      <c r="A1" s="35"/>
      <c r="B1" s="124" t="s">
        <v>53</v>
      </c>
      <c r="C1" s="124"/>
      <c r="D1" s="124"/>
      <c r="E1" s="124"/>
      <c r="F1" s="124"/>
      <c r="G1" s="124"/>
      <c r="H1" s="125" t="s">
        <v>74</v>
      </c>
      <c r="I1" s="125"/>
      <c r="J1" s="125"/>
      <c r="K1" s="125"/>
      <c r="L1" s="125"/>
      <c r="M1" s="37"/>
    </row>
    <row r="2" spans="1:13" ht="30">
      <c r="A2" s="35"/>
      <c r="B2" s="36"/>
      <c r="C2" s="36"/>
      <c r="D2" s="87" t="s">
        <v>54</v>
      </c>
      <c r="E2" s="39">
        <f>Septembre!F2+Octobre!F2+Novembre!F2+Décembre!F2+Janvier!F2+Février!F2+Mars!F2+Avril!F2+Mai!F2+Juin!F2+Juillet!F2</f>
        <v>280</v>
      </c>
      <c r="F2" s="39"/>
      <c r="G2" s="126" t="s">
        <v>62</v>
      </c>
      <c r="H2" s="126"/>
      <c r="I2" s="126"/>
      <c r="J2" s="39">
        <f>Septembre!K2+Octobre!K2+Novembre!K2+Décembre!K2+Janvier!K2+Février!K2+Mars!K2+Avril!K2+Mai!K2+Juin!K2+Juillet!K2</f>
        <v>0</v>
      </c>
      <c r="K2" s="38"/>
      <c r="L2" s="38"/>
      <c r="M2" s="37"/>
    </row>
    <row r="3" spans="1:13" ht="4.5" customHeight="1" thickBot="1">
      <c r="A3" s="37"/>
      <c r="B3" s="40"/>
      <c r="C3" s="40"/>
      <c r="D3" s="88"/>
      <c r="E3" s="128"/>
      <c r="F3" s="128"/>
      <c r="G3" s="42"/>
      <c r="H3" s="129"/>
      <c r="I3" s="129"/>
      <c r="J3" s="41"/>
      <c r="K3" s="42"/>
      <c r="L3" s="35"/>
      <c r="M3" s="37"/>
    </row>
    <row r="4" spans="2:12" ht="34.5" thickBot="1">
      <c r="B4" s="93" t="s">
        <v>14</v>
      </c>
      <c r="C4" s="95" t="s">
        <v>43</v>
      </c>
      <c r="D4" s="44" t="s">
        <v>44</v>
      </c>
      <c r="E4" s="44" t="s">
        <v>45</v>
      </c>
      <c r="F4" s="44" t="s">
        <v>46</v>
      </c>
      <c r="G4" s="44" t="s">
        <v>55</v>
      </c>
      <c r="H4" s="44" t="s">
        <v>47</v>
      </c>
      <c r="I4" s="44" t="s">
        <v>48</v>
      </c>
      <c r="J4" s="44" t="s">
        <v>50</v>
      </c>
      <c r="K4" s="44" t="s">
        <v>51</v>
      </c>
      <c r="L4" s="45" t="s">
        <v>52</v>
      </c>
    </row>
    <row r="5" spans="2:12" ht="12.75">
      <c r="B5" s="49" t="s">
        <v>75</v>
      </c>
      <c r="C5" s="97">
        <f>Septembre!D18</f>
        <v>0</v>
      </c>
      <c r="D5" s="96">
        <f>Septembre!E18</f>
        <v>0</v>
      </c>
      <c r="E5" s="96">
        <f>Septembre!F18</f>
        <v>0</v>
      </c>
      <c r="F5" s="96">
        <f>Septembre!G18</f>
        <v>0</v>
      </c>
      <c r="G5" s="98">
        <f>Septembre!H18</f>
        <v>0</v>
      </c>
      <c r="H5" s="99">
        <f>Septembre!I18</f>
        <v>0</v>
      </c>
      <c r="I5" s="49">
        <f>IF(AND(G5="",H5=""),"",G5-H5)</f>
        <v>0</v>
      </c>
      <c r="J5" s="50" t="e">
        <f>IF(AND(G5="",H5=""),"",(F5-I5)/F5)</f>
        <v>#DIV/0!</v>
      </c>
      <c r="K5" s="50" t="e">
        <f>IF(E5="","",(E5-H5)/E5)</f>
        <v>#DIV/0!</v>
      </c>
      <c r="L5" s="51" t="e">
        <f>IF(D5="","",(D5-G5)/D5)</f>
        <v>#DIV/0!</v>
      </c>
    </row>
    <row r="6" spans="2:12" ht="12.75">
      <c r="B6" s="28" t="s">
        <v>76</v>
      </c>
      <c r="C6" s="23">
        <f>Octobre!D18</f>
        <v>0</v>
      </c>
      <c r="D6" s="23">
        <f>Octobre!E18</f>
        <v>0</v>
      </c>
      <c r="E6" s="23">
        <f>Octobre!F18</f>
        <v>0</v>
      </c>
      <c r="F6" s="26">
        <f>Octobre!G18</f>
        <v>0</v>
      </c>
      <c r="G6" s="100">
        <f>Octobre!H18</f>
        <v>0</v>
      </c>
      <c r="H6" s="101">
        <f>Octobre!I18</f>
        <v>0</v>
      </c>
      <c r="I6" s="28">
        <f aca="true" t="shared" si="0" ref="I6:I15">IF(AND(G6="",H6=""),"",G6-H6)</f>
        <v>0</v>
      </c>
      <c r="J6" s="27" t="e">
        <f aca="true" t="shared" si="1" ref="J6:J15">IF(AND(G6="",H6=""),"",(F6-I6)/F6)</f>
        <v>#DIV/0!</v>
      </c>
      <c r="K6" s="27" t="e">
        <f aca="true" t="shared" si="2" ref="K6:K15">IF(E6="","",(E6-H6)/E6)</f>
        <v>#DIV/0!</v>
      </c>
      <c r="L6" s="53" t="e">
        <f aca="true" t="shared" si="3" ref="L6:L15">IF(D6="","",(D6-G6)/D6)</f>
        <v>#DIV/0!</v>
      </c>
    </row>
    <row r="7" spans="2:12" ht="12.75">
      <c r="B7" s="28" t="s">
        <v>77</v>
      </c>
      <c r="C7" s="23">
        <f>Novembre!D18</f>
        <v>0</v>
      </c>
      <c r="D7" s="23">
        <f>Novembre!E18</f>
        <v>0</v>
      </c>
      <c r="E7" s="23">
        <f>Novembre!F18</f>
        <v>0</v>
      </c>
      <c r="F7" s="26">
        <f>Novembre!G18</f>
        <v>0</v>
      </c>
      <c r="G7" s="100">
        <f>Novembre!H18</f>
        <v>0</v>
      </c>
      <c r="H7" s="101">
        <f>Novembre!I18</f>
        <v>0</v>
      </c>
      <c r="I7" s="28">
        <f t="shared" si="0"/>
        <v>0</v>
      </c>
      <c r="J7" s="27" t="e">
        <f t="shared" si="1"/>
        <v>#DIV/0!</v>
      </c>
      <c r="K7" s="27" t="e">
        <f t="shared" si="2"/>
        <v>#DIV/0!</v>
      </c>
      <c r="L7" s="53" t="e">
        <f t="shared" si="3"/>
        <v>#DIV/0!</v>
      </c>
    </row>
    <row r="8" spans="2:12" ht="12.75">
      <c r="B8" s="28" t="s">
        <v>78</v>
      </c>
      <c r="C8" s="23">
        <f>Décembre!D18</f>
        <v>0</v>
      </c>
      <c r="D8" s="23">
        <f>Décembre!E18</f>
        <v>0</v>
      </c>
      <c r="E8" s="23">
        <f>Décembre!F18</f>
        <v>0</v>
      </c>
      <c r="F8" s="26">
        <f>Décembre!G18</f>
        <v>0</v>
      </c>
      <c r="G8" s="100">
        <f>Décembre!H18</f>
        <v>0</v>
      </c>
      <c r="H8" s="101">
        <f>Décembre!I18</f>
        <v>0</v>
      </c>
      <c r="I8" s="28">
        <f t="shared" si="0"/>
        <v>0</v>
      </c>
      <c r="J8" s="27" t="e">
        <f t="shared" si="1"/>
        <v>#DIV/0!</v>
      </c>
      <c r="K8" s="27" t="e">
        <f t="shared" si="2"/>
        <v>#DIV/0!</v>
      </c>
      <c r="L8" s="53" t="e">
        <f t="shared" si="3"/>
        <v>#DIV/0!</v>
      </c>
    </row>
    <row r="9" spans="2:12" ht="12.75">
      <c r="B9" s="28" t="s">
        <v>79</v>
      </c>
      <c r="C9" s="23">
        <f>Janvier!D18</f>
        <v>0</v>
      </c>
      <c r="D9" s="23">
        <f>Janvier!E18</f>
        <v>0</v>
      </c>
      <c r="E9" s="23">
        <f>Janvier!F18</f>
        <v>0</v>
      </c>
      <c r="F9" s="26">
        <f>Janvier!G18</f>
        <v>0</v>
      </c>
      <c r="G9" s="100">
        <f>Janvier!H18</f>
        <v>0</v>
      </c>
      <c r="H9" s="101">
        <f>Janvier!I18</f>
        <v>0</v>
      </c>
      <c r="I9" s="28">
        <f t="shared" si="0"/>
        <v>0</v>
      </c>
      <c r="J9" s="27" t="e">
        <f t="shared" si="1"/>
        <v>#DIV/0!</v>
      </c>
      <c r="K9" s="27" t="e">
        <f t="shared" si="2"/>
        <v>#DIV/0!</v>
      </c>
      <c r="L9" s="53" t="e">
        <f t="shared" si="3"/>
        <v>#DIV/0!</v>
      </c>
    </row>
    <row r="10" spans="2:12" ht="12.75">
      <c r="B10" s="28" t="s">
        <v>80</v>
      </c>
      <c r="C10" s="23">
        <f>Février!D18</f>
        <v>0</v>
      </c>
      <c r="D10" s="23">
        <f>Février!E18</f>
        <v>0</v>
      </c>
      <c r="E10" s="23">
        <f>Février!F18</f>
        <v>0</v>
      </c>
      <c r="F10" s="26">
        <f>Février!G18</f>
        <v>0</v>
      </c>
      <c r="G10" s="100">
        <f>Février!H18</f>
        <v>0</v>
      </c>
      <c r="H10" s="101">
        <f>Février!I18</f>
        <v>0</v>
      </c>
      <c r="I10" s="28">
        <f t="shared" si="0"/>
        <v>0</v>
      </c>
      <c r="J10" s="27" t="e">
        <f t="shared" si="1"/>
        <v>#DIV/0!</v>
      </c>
      <c r="K10" s="27" t="e">
        <f t="shared" si="2"/>
        <v>#DIV/0!</v>
      </c>
      <c r="L10" s="53" t="e">
        <f t="shared" si="3"/>
        <v>#DIV/0!</v>
      </c>
    </row>
    <row r="11" spans="2:12" ht="12.75">
      <c r="B11" s="28" t="s">
        <v>81</v>
      </c>
      <c r="C11" s="23">
        <f>Mars!D18</f>
        <v>0</v>
      </c>
      <c r="D11" s="23">
        <f>Mars!E18</f>
        <v>0</v>
      </c>
      <c r="E11" s="23">
        <f>Mars!F18</f>
        <v>0</v>
      </c>
      <c r="F11" s="26">
        <f>Mars!G18</f>
        <v>0</v>
      </c>
      <c r="G11" s="100">
        <f>Mars!H18</f>
        <v>0</v>
      </c>
      <c r="H11" s="101">
        <f>Mars!I18</f>
        <v>0</v>
      </c>
      <c r="I11" s="28">
        <f t="shared" si="0"/>
        <v>0</v>
      </c>
      <c r="J11" s="27" t="e">
        <f t="shared" si="1"/>
        <v>#DIV/0!</v>
      </c>
      <c r="K11" s="27" t="e">
        <f t="shared" si="2"/>
        <v>#DIV/0!</v>
      </c>
      <c r="L11" s="53" t="e">
        <f t="shared" si="3"/>
        <v>#DIV/0!</v>
      </c>
    </row>
    <row r="12" spans="2:12" ht="12.75">
      <c r="B12" s="28" t="s">
        <v>82</v>
      </c>
      <c r="C12" s="23">
        <f>Avril!D18</f>
        <v>0</v>
      </c>
      <c r="D12" s="23">
        <f>Avril!E18</f>
        <v>0</v>
      </c>
      <c r="E12" s="23">
        <f>Avril!F18</f>
        <v>0</v>
      </c>
      <c r="F12" s="26">
        <f>Avril!G18</f>
        <v>0</v>
      </c>
      <c r="G12" s="100">
        <f>Avril!H18</f>
        <v>0</v>
      </c>
      <c r="H12" s="101">
        <f>Avril!I18</f>
        <v>0</v>
      </c>
      <c r="I12" s="28">
        <f t="shared" si="0"/>
        <v>0</v>
      </c>
      <c r="J12" s="27" t="e">
        <f t="shared" si="1"/>
        <v>#DIV/0!</v>
      </c>
      <c r="K12" s="27" t="e">
        <f t="shared" si="2"/>
        <v>#DIV/0!</v>
      </c>
      <c r="L12" s="53" t="e">
        <f t="shared" si="3"/>
        <v>#DIV/0!</v>
      </c>
    </row>
    <row r="13" spans="2:12" ht="12.75">
      <c r="B13" s="28" t="s">
        <v>83</v>
      </c>
      <c r="C13" s="23">
        <f>Mai!D18</f>
        <v>0</v>
      </c>
      <c r="D13" s="23">
        <f>Mai!E18</f>
        <v>0</v>
      </c>
      <c r="E13" s="23">
        <f>Mai!F18</f>
        <v>0</v>
      </c>
      <c r="F13" s="26">
        <f>Mai!G18</f>
        <v>0</v>
      </c>
      <c r="G13" s="100">
        <f>Mai!H18</f>
        <v>0</v>
      </c>
      <c r="H13" s="101">
        <f>Mai!I18</f>
        <v>0</v>
      </c>
      <c r="I13" s="28">
        <f t="shared" si="0"/>
        <v>0</v>
      </c>
      <c r="J13" s="27" t="e">
        <f t="shared" si="1"/>
        <v>#DIV/0!</v>
      </c>
      <c r="K13" s="27" t="e">
        <f t="shared" si="2"/>
        <v>#DIV/0!</v>
      </c>
      <c r="L13" s="53" t="e">
        <f t="shared" si="3"/>
        <v>#DIV/0!</v>
      </c>
    </row>
    <row r="14" spans="2:12" ht="12.75">
      <c r="B14" s="28" t="s">
        <v>84</v>
      </c>
      <c r="C14" s="23">
        <f>Juin!D18</f>
        <v>0</v>
      </c>
      <c r="D14" s="23">
        <f>Juin!E18</f>
        <v>0</v>
      </c>
      <c r="E14" s="23">
        <f>Juin!F18</f>
        <v>0</v>
      </c>
      <c r="F14" s="26">
        <f>Juin!G18</f>
        <v>0</v>
      </c>
      <c r="G14" s="100">
        <f>Juin!H18</f>
        <v>0</v>
      </c>
      <c r="H14" s="101">
        <f>Juin!I18</f>
        <v>0</v>
      </c>
      <c r="I14" s="28">
        <f t="shared" si="0"/>
        <v>0</v>
      </c>
      <c r="J14" s="27" t="e">
        <f t="shared" si="1"/>
        <v>#DIV/0!</v>
      </c>
      <c r="K14" s="27" t="e">
        <f t="shared" si="2"/>
        <v>#DIV/0!</v>
      </c>
      <c r="L14" s="53" t="e">
        <f t="shared" si="3"/>
        <v>#DIV/0!</v>
      </c>
    </row>
    <row r="15" spans="2:12" ht="12.75">
      <c r="B15" s="94" t="s">
        <v>85</v>
      </c>
      <c r="C15" s="23">
        <f>Juillet!D18</f>
        <v>0</v>
      </c>
      <c r="D15" s="23">
        <f>Juillet!E18</f>
        <v>0</v>
      </c>
      <c r="E15" s="23">
        <f>Juillet!F18</f>
        <v>0</v>
      </c>
      <c r="F15" s="26">
        <f>Juillet!G18</f>
        <v>0</v>
      </c>
      <c r="G15" s="100">
        <f>Juillet!H18</f>
        <v>0</v>
      </c>
      <c r="H15" s="101">
        <f>Juillet!I18</f>
        <v>0</v>
      </c>
      <c r="I15" s="28">
        <f t="shared" si="0"/>
        <v>0</v>
      </c>
      <c r="J15" s="27" t="e">
        <f t="shared" si="1"/>
        <v>#DIV/0!</v>
      </c>
      <c r="K15" s="27" t="e">
        <f t="shared" si="2"/>
        <v>#DIV/0!</v>
      </c>
      <c r="L15" s="53" t="e">
        <f t="shared" si="3"/>
        <v>#DIV/0!</v>
      </c>
    </row>
    <row r="16" spans="2:12" ht="5.25" customHeight="1">
      <c r="B16" s="119"/>
      <c r="C16" s="120"/>
      <c r="D16" s="120"/>
      <c r="E16" s="120"/>
      <c r="F16" s="120"/>
      <c r="G16" s="120"/>
      <c r="H16" s="120"/>
      <c r="I16" s="120"/>
      <c r="J16" s="120"/>
      <c r="K16" s="120"/>
      <c r="L16" s="121"/>
    </row>
    <row r="17" spans="2:12" ht="12.75">
      <c r="B17" s="89" t="s">
        <v>49</v>
      </c>
      <c r="C17" s="23"/>
      <c r="D17" s="23">
        <f aca="true" t="shared" si="4" ref="D17:I17">SUM(D5:D15)</f>
        <v>0</v>
      </c>
      <c r="E17" s="23">
        <f t="shared" si="4"/>
        <v>0</v>
      </c>
      <c r="F17" s="23">
        <f t="shared" si="4"/>
        <v>0</v>
      </c>
      <c r="G17" s="23">
        <f t="shared" si="4"/>
        <v>0</v>
      </c>
      <c r="H17" s="23">
        <f t="shared" si="4"/>
        <v>0</v>
      </c>
      <c r="I17" s="23">
        <f t="shared" si="4"/>
        <v>0</v>
      </c>
      <c r="J17" s="66">
        <f>IF(F17=0,"",(F17-I17)/F17)</f>
      </c>
      <c r="K17" s="66">
        <f>IF(E17=0,"",(E17-H17)/E17)</f>
      </c>
      <c r="L17" s="66">
        <f>IF(D17=0,"",(D17-G17)/D17)</f>
      </c>
    </row>
    <row r="18" spans="2:12" ht="4.5" customHeight="1">
      <c r="B18" s="23"/>
      <c r="C18" s="23"/>
      <c r="D18" s="22"/>
      <c r="E18" s="22"/>
      <c r="F18" s="23"/>
      <c r="G18" s="23"/>
      <c r="H18" s="22"/>
      <c r="I18" s="22"/>
      <c r="J18" s="24"/>
      <c r="K18" s="24"/>
      <c r="L18" s="24"/>
    </row>
  </sheetData>
  <sheetProtection formatCells="0" formatColumns="0" formatRows="0" selectLockedCells="1"/>
  <mergeCells count="6">
    <mergeCell ref="B16:L16"/>
    <mergeCell ref="B1:G1"/>
    <mergeCell ref="H1:L1"/>
    <mergeCell ref="G2:I2"/>
    <mergeCell ref="E3:F3"/>
    <mergeCell ref="H3:I3"/>
  </mergeCells>
  <printOptions/>
  <pageMargins left="0.7874015748031497" right="0.7874015748031497" top="1.0236220472440944" bottom="1.0236220472440944" header="0.7874015748031497" footer="0.7874015748031497"/>
  <pageSetup firstPageNumber="1" useFirstPageNumber="1" fitToHeight="1" fitToWidth="1" horizontalDpi="300" verticalDpi="300" orientation="portrait" paperSize="9" scale="79" r:id="rId1"/>
  <headerFooter alignWithMargins="0">
    <oddHeader>&amp;CANNEE SCOLAIRE 2015-2016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2:E14"/>
  <sheetViews>
    <sheetView zoomScalePageLayoutView="0" workbookViewId="0" topLeftCell="A1">
      <selection activeCell="E23" sqref="E23"/>
    </sheetView>
  </sheetViews>
  <sheetFormatPr defaultColWidth="11.421875" defaultRowHeight="15"/>
  <cols>
    <col min="1" max="1" width="3.57421875" style="0" customWidth="1"/>
    <col min="2" max="2" width="3.140625" style="0" bestFit="1" customWidth="1"/>
    <col min="3" max="3" width="19.57421875" style="0" customWidth="1"/>
    <col min="4" max="4" width="42.421875" style="0" customWidth="1"/>
    <col min="5" max="5" width="12.00390625" style="92" customWidth="1"/>
  </cols>
  <sheetData>
    <row r="1" ht="15.75" thickBot="1"/>
    <row r="2" spans="2:5" ht="16.5" thickTop="1">
      <c r="B2" s="69" t="s">
        <v>12</v>
      </c>
      <c r="C2" s="70" t="s">
        <v>14</v>
      </c>
      <c r="D2" s="70" t="s">
        <v>13</v>
      </c>
      <c r="E2" s="102" t="s">
        <v>15</v>
      </c>
    </row>
    <row r="3" spans="2:5" ht="15">
      <c r="B3" s="71">
        <v>1</v>
      </c>
      <c r="C3" s="72"/>
      <c r="D3" s="72"/>
      <c r="E3" s="103"/>
    </row>
    <row r="4" spans="2:5" ht="15">
      <c r="B4" s="71">
        <v>2</v>
      </c>
      <c r="C4" s="72"/>
      <c r="D4" s="72"/>
      <c r="E4" s="103"/>
    </row>
    <row r="5" spans="2:5" ht="15">
      <c r="B5" s="71">
        <v>3</v>
      </c>
      <c r="C5" s="72"/>
      <c r="D5" s="72"/>
      <c r="E5" s="103"/>
    </row>
    <row r="6" spans="2:5" ht="15">
      <c r="B6" s="71">
        <v>4</v>
      </c>
      <c r="C6" s="72"/>
      <c r="D6" s="72"/>
      <c r="E6" s="103"/>
    </row>
    <row r="7" spans="2:5" ht="15">
      <c r="B7" s="71">
        <v>5</v>
      </c>
      <c r="C7" s="72"/>
      <c r="D7" s="72"/>
      <c r="E7" s="103"/>
    </row>
    <row r="8" spans="2:5" ht="15">
      <c r="B8" s="71">
        <v>6</v>
      </c>
      <c r="C8" s="72"/>
      <c r="D8" s="72"/>
      <c r="E8" s="103"/>
    </row>
    <row r="9" spans="2:5" ht="15">
      <c r="B9" s="71">
        <v>7</v>
      </c>
      <c r="C9" s="72"/>
      <c r="D9" s="72"/>
      <c r="E9" s="103"/>
    </row>
    <row r="10" spans="2:5" ht="15">
      <c r="B10" s="71">
        <v>8</v>
      </c>
      <c r="C10" s="72"/>
      <c r="D10" s="72"/>
      <c r="E10" s="103"/>
    </row>
    <row r="11" spans="2:5" ht="15">
      <c r="B11" s="71">
        <v>9</v>
      </c>
      <c r="C11" s="72"/>
      <c r="D11" s="72"/>
      <c r="E11" s="103"/>
    </row>
    <row r="12" spans="2:5" ht="15">
      <c r="B12" s="71">
        <v>10</v>
      </c>
      <c r="C12" s="72"/>
      <c r="D12" s="72"/>
      <c r="E12" s="103"/>
    </row>
    <row r="13" spans="2:5" ht="15">
      <c r="B13" s="71">
        <v>11</v>
      </c>
      <c r="C13" s="72"/>
      <c r="D13" s="72"/>
      <c r="E13" s="103"/>
    </row>
    <row r="14" spans="2:5" ht="15.75" thickBot="1">
      <c r="B14" s="73">
        <v>12</v>
      </c>
      <c r="C14" s="74"/>
      <c r="D14" s="74"/>
      <c r="E14" s="104"/>
    </row>
    <row r="15" ht="15.7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zoomScalePageLayoutView="0" workbookViewId="0" topLeftCell="A1">
      <selection activeCell="F2" sqref="F2"/>
    </sheetView>
  </sheetViews>
  <sheetFormatPr defaultColWidth="11.57421875" defaultRowHeight="15"/>
  <cols>
    <col min="1" max="1" width="3.00390625" style="21" bestFit="1" customWidth="1"/>
    <col min="2" max="2" width="6.28125" style="25" customWidth="1"/>
    <col min="3" max="3" width="18.00390625" style="21" customWidth="1"/>
    <col min="4" max="4" width="6.00390625" style="21" bestFit="1" customWidth="1"/>
    <col min="5" max="6" width="8.421875" style="21" bestFit="1" customWidth="1"/>
    <col min="7" max="7" width="8.421875" style="25" bestFit="1" customWidth="1"/>
    <col min="8" max="8" width="9.00390625" style="25" bestFit="1" customWidth="1"/>
    <col min="9" max="10" width="9.00390625" style="21" bestFit="1" customWidth="1"/>
    <col min="11" max="13" width="8.421875" style="21" bestFit="1" customWidth="1"/>
    <col min="14" max="16384" width="11.57421875" style="21" customWidth="1"/>
  </cols>
  <sheetData>
    <row r="1" spans="1:14" ht="20.25">
      <c r="A1" s="35"/>
      <c r="B1" s="124" t="s">
        <v>53</v>
      </c>
      <c r="C1" s="124"/>
      <c r="D1" s="124"/>
      <c r="E1" s="124"/>
      <c r="F1" s="124"/>
      <c r="G1" s="124"/>
      <c r="H1" s="124"/>
      <c r="I1" s="125">
        <v>43344</v>
      </c>
      <c r="J1" s="125"/>
      <c r="K1" s="125"/>
      <c r="L1" s="125"/>
      <c r="M1" s="125"/>
      <c r="N1" s="37"/>
    </row>
    <row r="2" spans="1:14" ht="30">
      <c r="A2" s="35"/>
      <c r="B2" s="36"/>
      <c r="C2" s="125" t="s">
        <v>54</v>
      </c>
      <c r="D2" s="125"/>
      <c r="E2" s="125"/>
      <c r="F2" s="39">
        <v>32</v>
      </c>
      <c r="G2" s="39"/>
      <c r="H2" s="126" t="s">
        <v>62</v>
      </c>
      <c r="I2" s="126"/>
      <c r="J2" s="126"/>
      <c r="K2" s="39">
        <v>0</v>
      </c>
      <c r="L2" s="38"/>
      <c r="M2" s="38"/>
      <c r="N2" s="37"/>
    </row>
    <row r="3" spans="1:14" ht="4.5" customHeight="1" thickBot="1">
      <c r="A3" s="37"/>
      <c r="B3" s="40"/>
      <c r="C3" s="41"/>
      <c r="D3" s="127"/>
      <c r="E3" s="127"/>
      <c r="F3" s="128"/>
      <c r="G3" s="128"/>
      <c r="H3" s="42"/>
      <c r="I3" s="129"/>
      <c r="J3" s="129"/>
      <c r="K3" s="41"/>
      <c r="L3" s="42"/>
      <c r="M3" s="35"/>
      <c r="N3" s="37"/>
    </row>
    <row r="4" spans="2:13" ht="34.5" thickBot="1">
      <c r="B4" s="43" t="s">
        <v>14</v>
      </c>
      <c r="C4" s="44" t="s">
        <v>42</v>
      </c>
      <c r="D4" s="44" t="s">
        <v>43</v>
      </c>
      <c r="E4" s="44" t="s">
        <v>44</v>
      </c>
      <c r="F4" s="44" t="s">
        <v>45</v>
      </c>
      <c r="G4" s="44" t="s">
        <v>46</v>
      </c>
      <c r="H4" s="44" t="s">
        <v>55</v>
      </c>
      <c r="I4" s="44" t="s">
        <v>47</v>
      </c>
      <c r="J4" s="44" t="s">
        <v>48</v>
      </c>
      <c r="K4" s="44" t="s">
        <v>50</v>
      </c>
      <c r="L4" s="44" t="s">
        <v>51</v>
      </c>
      <c r="M4" s="45" t="s">
        <v>52</v>
      </c>
    </row>
    <row r="5" spans="1:13" ht="12.75">
      <c r="A5" s="21">
        <v>1</v>
      </c>
      <c r="B5" s="46">
        <f>IF(Données!C3="","",Données!C3)</f>
      </c>
      <c r="C5" s="61">
        <f>IF(Données!D3="","",Données!D3)</f>
      </c>
      <c r="D5" s="47">
        <f>IF(Données!E3="","",Données!E3)</f>
      </c>
      <c r="E5" s="47">
        <f>IF(D5="","",D5*$F$2)</f>
      </c>
      <c r="F5" s="47">
        <f>IF(D5="","",$K$2*D5)</f>
      </c>
      <c r="G5" s="48">
        <f>IF(D5="","",E5-F5)</f>
      </c>
      <c r="H5" s="29"/>
      <c r="I5" s="30"/>
      <c r="J5" s="49">
        <f>IF(AND(H5="",I5=""),"",H5-I5)</f>
      </c>
      <c r="K5" s="50">
        <f>IF(AND(H5="",I5=""),"",(G5-J5)/G5)</f>
      </c>
      <c r="L5" s="50">
        <f>IF(F5="","",(F5-I5)/F5)</f>
      </c>
      <c r="M5" s="51">
        <f>IF(E5="","",(E5-H5)/E5)</f>
      </c>
    </row>
    <row r="6" spans="1:13" ht="12.75">
      <c r="A6" s="21">
        <v>2</v>
      </c>
      <c r="B6" s="52">
        <f>IF(Données!C4="","",Données!C4)</f>
      </c>
      <c r="C6" s="62">
        <f>IF(Données!D4="","",Données!D4)</f>
      </c>
      <c r="D6" s="23">
        <f>IF(Données!E4="","",Données!E4)</f>
      </c>
      <c r="E6" s="23">
        <f aca="true" t="shared" si="0" ref="E6:E16">IF(D6="","",D6*$F$2)</f>
      </c>
      <c r="F6" s="23">
        <f aca="true" t="shared" si="1" ref="F6:F16">IF(D6="","",$K$2*D6)</f>
      </c>
      <c r="G6" s="26">
        <f>IF(D6="","",E6-F6)</f>
      </c>
      <c r="H6" s="31"/>
      <c r="I6" s="32"/>
      <c r="J6" s="28">
        <f aca="true" t="shared" si="2" ref="J6:J16">IF(AND(H6="",I6=""),"",H6-I6)</f>
      </c>
      <c r="K6" s="27">
        <f aca="true" t="shared" si="3" ref="K6:K16">IF(AND(H6="",I6=""),"",(G6-J6)/G6)</f>
      </c>
      <c r="L6" s="27">
        <f aca="true" t="shared" si="4" ref="L6:L16">IF(F6="","",(F6-I6)/F6)</f>
      </c>
      <c r="M6" s="53">
        <f aca="true" t="shared" si="5" ref="M6:M16">IF(E6="","",(E6-H6)/E6)</f>
      </c>
    </row>
    <row r="7" spans="1:13" ht="12.75">
      <c r="A7" s="21">
        <v>3</v>
      </c>
      <c r="B7" s="52">
        <f>IF(Données!C5="","",Données!C5)</f>
      </c>
      <c r="C7" s="62">
        <f>IF(Données!D5="","",Données!D5)</f>
      </c>
      <c r="D7" s="23">
        <f>IF(Données!E5="","",Données!E5)</f>
      </c>
      <c r="E7" s="23">
        <f t="shared" si="0"/>
      </c>
      <c r="F7" s="23">
        <f t="shared" si="1"/>
      </c>
      <c r="G7" s="26">
        <f>IF(D7="","",E7-F7)</f>
      </c>
      <c r="H7" s="31"/>
      <c r="I7" s="32"/>
      <c r="J7" s="28">
        <f t="shared" si="2"/>
      </c>
      <c r="K7" s="27">
        <f t="shared" si="3"/>
      </c>
      <c r="L7" s="27">
        <f t="shared" si="4"/>
      </c>
      <c r="M7" s="53">
        <f t="shared" si="5"/>
      </c>
    </row>
    <row r="8" spans="1:13" ht="12.75">
      <c r="A8" s="21">
        <v>4</v>
      </c>
      <c r="B8" s="52">
        <f>IF(Données!C6="","",Données!C6)</f>
      </c>
      <c r="C8" s="62">
        <f>IF(Données!D6="","",Données!D6)</f>
      </c>
      <c r="D8" s="22">
        <f>IF(Données!E6="","",Données!E6)</f>
      </c>
      <c r="E8" s="23">
        <f t="shared" si="0"/>
      </c>
      <c r="F8" s="23">
        <f t="shared" si="1"/>
      </c>
      <c r="G8" s="26">
        <f aca="true" t="shared" si="6" ref="G8:G16">IF(D8="","",E8-F8)</f>
      </c>
      <c r="H8" s="31"/>
      <c r="I8" s="32"/>
      <c r="J8" s="28">
        <f t="shared" si="2"/>
      </c>
      <c r="K8" s="27">
        <f t="shared" si="3"/>
      </c>
      <c r="L8" s="27">
        <f t="shared" si="4"/>
      </c>
      <c r="M8" s="53">
        <f t="shared" si="5"/>
      </c>
    </row>
    <row r="9" spans="1:13" ht="12.75">
      <c r="A9" s="21">
        <v>5</v>
      </c>
      <c r="B9" s="52">
        <f>IF(Données!C7="","",Données!C7)</f>
      </c>
      <c r="C9" s="62">
        <f>IF(Données!D7="","",Données!D7)</f>
      </c>
      <c r="D9" s="22">
        <f>IF(Données!E7="","",Données!E7)</f>
      </c>
      <c r="E9" s="23">
        <f t="shared" si="0"/>
      </c>
      <c r="F9" s="23">
        <f t="shared" si="1"/>
      </c>
      <c r="G9" s="26">
        <f t="shared" si="6"/>
      </c>
      <c r="H9" s="31"/>
      <c r="I9" s="32"/>
      <c r="J9" s="28">
        <f t="shared" si="2"/>
      </c>
      <c r="K9" s="27">
        <f t="shared" si="3"/>
      </c>
      <c r="L9" s="27">
        <f t="shared" si="4"/>
      </c>
      <c r="M9" s="53">
        <f t="shared" si="5"/>
      </c>
    </row>
    <row r="10" spans="1:13" ht="12.75">
      <c r="A10" s="21">
        <v>6</v>
      </c>
      <c r="B10" s="52">
        <f>IF(Données!C8="","",Données!C8)</f>
      </c>
      <c r="C10" s="62">
        <f>IF(Données!D8="","",Données!D8)</f>
      </c>
      <c r="D10" s="22">
        <f>IF(Données!E8="","",Données!E8)</f>
      </c>
      <c r="E10" s="23">
        <f t="shared" si="0"/>
      </c>
      <c r="F10" s="23">
        <f t="shared" si="1"/>
      </c>
      <c r="G10" s="26">
        <f t="shared" si="6"/>
      </c>
      <c r="H10" s="31"/>
      <c r="I10" s="32"/>
      <c r="J10" s="28">
        <f t="shared" si="2"/>
      </c>
      <c r="K10" s="27">
        <f t="shared" si="3"/>
      </c>
      <c r="L10" s="27">
        <f t="shared" si="4"/>
      </c>
      <c r="M10" s="53">
        <f t="shared" si="5"/>
      </c>
    </row>
    <row r="11" spans="1:13" ht="12.75">
      <c r="A11" s="21">
        <v>7</v>
      </c>
      <c r="B11" s="52">
        <f>IF(Données!C9="","",Données!C9)</f>
      </c>
      <c r="C11" s="62">
        <f>IF(Données!D9="","",Données!D9)</f>
      </c>
      <c r="D11" s="22">
        <f>IF(Données!E9="","",Données!E9)</f>
      </c>
      <c r="E11" s="23">
        <f t="shared" si="0"/>
      </c>
      <c r="F11" s="23">
        <f t="shared" si="1"/>
      </c>
      <c r="G11" s="26">
        <f t="shared" si="6"/>
      </c>
      <c r="H11" s="31"/>
      <c r="I11" s="32"/>
      <c r="J11" s="28">
        <f t="shared" si="2"/>
      </c>
      <c r="K11" s="27">
        <f t="shared" si="3"/>
      </c>
      <c r="L11" s="27">
        <f t="shared" si="4"/>
      </c>
      <c r="M11" s="53">
        <f t="shared" si="5"/>
      </c>
    </row>
    <row r="12" spans="1:13" ht="12.75">
      <c r="A12" s="21">
        <v>8</v>
      </c>
      <c r="B12" s="52">
        <f>IF(Données!C10="","",Données!C10)</f>
      </c>
      <c r="C12" s="62">
        <f>IF(Données!D10="","",Données!D10)</f>
      </c>
      <c r="D12" s="22">
        <f>IF(Données!E10="","",Données!E10)</f>
      </c>
      <c r="E12" s="23">
        <f t="shared" si="0"/>
      </c>
      <c r="F12" s="23">
        <f t="shared" si="1"/>
      </c>
      <c r="G12" s="26">
        <f t="shared" si="6"/>
      </c>
      <c r="H12" s="31"/>
      <c r="I12" s="32"/>
      <c r="J12" s="28">
        <f t="shared" si="2"/>
      </c>
      <c r="K12" s="27">
        <f t="shared" si="3"/>
      </c>
      <c r="L12" s="27">
        <f t="shared" si="4"/>
      </c>
      <c r="M12" s="53">
        <f t="shared" si="5"/>
      </c>
    </row>
    <row r="13" spans="1:13" ht="12.75">
      <c r="A13" s="21">
        <v>9</v>
      </c>
      <c r="B13" s="52">
        <f>IF(Données!C11="","",Données!C11)</f>
      </c>
      <c r="C13" s="62">
        <f>IF(Données!D11="","",Données!D11)</f>
      </c>
      <c r="D13" s="22">
        <f>IF(Données!E11="","",Données!E11)</f>
      </c>
      <c r="E13" s="23">
        <f t="shared" si="0"/>
      </c>
      <c r="F13" s="23">
        <f t="shared" si="1"/>
      </c>
      <c r="G13" s="26">
        <f t="shared" si="6"/>
      </c>
      <c r="H13" s="31"/>
      <c r="I13" s="32"/>
      <c r="J13" s="28">
        <f t="shared" si="2"/>
      </c>
      <c r="K13" s="27">
        <f t="shared" si="3"/>
      </c>
      <c r="L13" s="27">
        <f t="shared" si="4"/>
      </c>
      <c r="M13" s="53">
        <f t="shared" si="5"/>
      </c>
    </row>
    <row r="14" spans="1:13" ht="12.75">
      <c r="A14" s="21">
        <v>10</v>
      </c>
      <c r="B14" s="52">
        <f>IF(Données!C12="","",Données!C12)</f>
      </c>
      <c r="C14" s="62">
        <f>IF(Données!D12="","",Données!D12)</f>
      </c>
      <c r="D14" s="22">
        <f>IF(Données!E12="","",Données!E12)</f>
      </c>
      <c r="E14" s="23">
        <f t="shared" si="0"/>
      </c>
      <c r="F14" s="23">
        <f t="shared" si="1"/>
      </c>
      <c r="G14" s="26">
        <f t="shared" si="6"/>
      </c>
      <c r="H14" s="31"/>
      <c r="I14" s="32"/>
      <c r="J14" s="28">
        <f t="shared" si="2"/>
      </c>
      <c r="K14" s="27">
        <f t="shared" si="3"/>
      </c>
      <c r="L14" s="27">
        <f t="shared" si="4"/>
      </c>
      <c r="M14" s="53">
        <f t="shared" si="5"/>
      </c>
    </row>
    <row r="15" spans="1:13" ht="12.75">
      <c r="A15" s="21">
        <v>11</v>
      </c>
      <c r="B15" s="52">
        <f>IF(Données!C13="","",Données!C13)</f>
      </c>
      <c r="C15" s="62">
        <f>IF(Données!D13="","",Données!D13)</f>
      </c>
      <c r="D15" s="22">
        <f>IF(Données!E13="","",Données!E13)</f>
      </c>
      <c r="E15" s="23">
        <f t="shared" si="0"/>
      </c>
      <c r="F15" s="23">
        <f t="shared" si="1"/>
      </c>
      <c r="G15" s="26">
        <f t="shared" si="6"/>
      </c>
      <c r="H15" s="31"/>
      <c r="I15" s="32"/>
      <c r="J15" s="28">
        <f t="shared" si="2"/>
      </c>
      <c r="K15" s="27">
        <f t="shared" si="3"/>
      </c>
      <c r="L15" s="27">
        <f t="shared" si="4"/>
      </c>
      <c r="M15" s="53">
        <f t="shared" si="5"/>
      </c>
    </row>
    <row r="16" spans="1:13" ht="13.5" thickBot="1">
      <c r="A16" s="21">
        <v>12</v>
      </c>
      <c r="B16" s="54">
        <f>IF(Données!C14="","",Données!C14)</f>
      </c>
      <c r="C16" s="63">
        <f>IF(Données!D14="","",Données!D14)</f>
      </c>
      <c r="D16" s="55">
        <f>IF(Données!E14="","",Données!E14)</f>
      </c>
      <c r="E16" s="56">
        <f t="shared" si="0"/>
      </c>
      <c r="F16" s="56">
        <f t="shared" si="1"/>
      </c>
      <c r="G16" s="57">
        <f t="shared" si="6"/>
      </c>
      <c r="H16" s="33"/>
      <c r="I16" s="34"/>
      <c r="J16" s="58">
        <f t="shared" si="2"/>
      </c>
      <c r="K16" s="59">
        <f t="shared" si="3"/>
      </c>
      <c r="L16" s="59">
        <f t="shared" si="4"/>
      </c>
      <c r="M16" s="60">
        <f t="shared" si="5"/>
      </c>
    </row>
    <row r="17" spans="2:13" ht="4.5" customHeight="1">
      <c r="B17" s="119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1"/>
    </row>
    <row r="18" spans="2:13" ht="12.75">
      <c r="B18" s="122" t="s">
        <v>49</v>
      </c>
      <c r="C18" s="122"/>
      <c r="D18" s="23">
        <f aca="true" t="shared" si="7" ref="D18:J18">SUM(D5:D16)</f>
        <v>0</v>
      </c>
      <c r="E18" s="23">
        <f t="shared" si="7"/>
        <v>0</v>
      </c>
      <c r="F18" s="23">
        <f t="shared" si="7"/>
        <v>0</v>
      </c>
      <c r="G18" s="23">
        <f t="shared" si="7"/>
        <v>0</v>
      </c>
      <c r="H18" s="23">
        <f t="shared" si="7"/>
        <v>0</v>
      </c>
      <c r="I18" s="23">
        <f t="shared" si="7"/>
        <v>0</v>
      </c>
      <c r="J18" s="23">
        <f t="shared" si="7"/>
        <v>0</v>
      </c>
      <c r="K18" s="66">
        <f>IF(G18=0,"",(G18-J18)/G18)</f>
      </c>
      <c r="L18" s="66">
        <f>IF(F18=0,"",(F18-I18)/F18)</f>
      </c>
      <c r="M18" s="66">
        <f>IF(E18=0,"",(E18-H18)/E18)</f>
      </c>
    </row>
    <row r="19" spans="2:13" ht="4.5" customHeight="1">
      <c r="B19" s="23"/>
      <c r="C19" s="22"/>
      <c r="D19" s="22"/>
      <c r="E19" s="22"/>
      <c r="F19" s="22"/>
      <c r="G19" s="23"/>
      <c r="H19" s="23"/>
      <c r="I19" s="22"/>
      <c r="J19" s="22"/>
      <c r="K19" s="24"/>
      <c r="L19" s="24"/>
      <c r="M19" s="24"/>
    </row>
    <row r="20" spans="2:13" ht="12.75">
      <c r="B20" s="123" t="s">
        <v>61</v>
      </c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</row>
    <row r="21" spans="2:13" ht="7.5" customHeight="1"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</row>
  </sheetData>
  <sheetProtection formatCells="0" formatColumns="0" formatRows="0" selectLockedCells="1"/>
  <mergeCells count="10">
    <mergeCell ref="B17:M17"/>
    <mergeCell ref="B18:C18"/>
    <mergeCell ref="B20:M21"/>
    <mergeCell ref="B1:H1"/>
    <mergeCell ref="I1:M1"/>
    <mergeCell ref="C2:E2"/>
    <mergeCell ref="H2:J2"/>
    <mergeCell ref="D3:E3"/>
    <mergeCell ref="F3:G3"/>
    <mergeCell ref="I3:J3"/>
  </mergeCells>
  <printOptions/>
  <pageMargins left="0.7874015748031497" right="0.7874015748031497" top="1.0236220472440944" bottom="1.0236220472440944" header="0.7874015748031497" footer="0.7874015748031497"/>
  <pageSetup firstPageNumber="1" useFirstPageNumber="1" fitToHeight="1" fitToWidth="1" horizontalDpi="300" verticalDpi="300" orientation="portrait" paperSize="9" scale="77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zoomScalePageLayoutView="0" workbookViewId="0" topLeftCell="A1">
      <selection activeCell="I1" sqref="I1:M1"/>
    </sheetView>
  </sheetViews>
  <sheetFormatPr defaultColWidth="11.57421875" defaultRowHeight="15"/>
  <cols>
    <col min="1" max="1" width="3.00390625" style="21" bestFit="1" customWidth="1"/>
    <col min="2" max="2" width="6.28125" style="25" customWidth="1"/>
    <col min="3" max="3" width="16.421875" style="21" customWidth="1"/>
    <col min="4" max="4" width="6.00390625" style="21" bestFit="1" customWidth="1"/>
    <col min="5" max="6" width="8.421875" style="21" bestFit="1" customWidth="1"/>
    <col min="7" max="7" width="8.421875" style="25" bestFit="1" customWidth="1"/>
    <col min="8" max="8" width="9.00390625" style="25" bestFit="1" customWidth="1"/>
    <col min="9" max="10" width="9.00390625" style="21" bestFit="1" customWidth="1"/>
    <col min="11" max="13" width="8.421875" style="21" bestFit="1" customWidth="1"/>
    <col min="14" max="16384" width="11.57421875" style="21" customWidth="1"/>
  </cols>
  <sheetData>
    <row r="1" spans="1:14" ht="20.25">
      <c r="A1" s="35"/>
      <c r="B1" s="124" t="s">
        <v>53</v>
      </c>
      <c r="C1" s="124"/>
      <c r="D1" s="124"/>
      <c r="E1" s="124"/>
      <c r="F1" s="124"/>
      <c r="G1" s="124"/>
      <c r="H1" s="124"/>
      <c r="I1" s="125">
        <v>43374</v>
      </c>
      <c r="J1" s="125"/>
      <c r="K1" s="125"/>
      <c r="L1" s="125"/>
      <c r="M1" s="125"/>
      <c r="N1" s="37"/>
    </row>
    <row r="2" spans="1:14" ht="30">
      <c r="A2" s="35"/>
      <c r="B2" s="36"/>
      <c r="C2" s="125" t="s">
        <v>54</v>
      </c>
      <c r="D2" s="125"/>
      <c r="E2" s="125"/>
      <c r="F2" s="39">
        <v>24</v>
      </c>
      <c r="G2" s="39"/>
      <c r="H2" s="126" t="s">
        <v>62</v>
      </c>
      <c r="I2" s="126"/>
      <c r="J2" s="126"/>
      <c r="K2" s="39">
        <v>0</v>
      </c>
      <c r="L2" s="38"/>
      <c r="M2" s="38"/>
      <c r="N2" s="37"/>
    </row>
    <row r="3" spans="1:14" ht="4.5" customHeight="1" thickBot="1">
      <c r="A3" s="37"/>
      <c r="B3" s="40"/>
      <c r="C3" s="41"/>
      <c r="D3" s="127"/>
      <c r="E3" s="127"/>
      <c r="F3" s="128"/>
      <c r="G3" s="128"/>
      <c r="H3" s="42"/>
      <c r="I3" s="129"/>
      <c r="J3" s="129"/>
      <c r="K3" s="41"/>
      <c r="L3" s="42"/>
      <c r="M3" s="35"/>
      <c r="N3" s="37"/>
    </row>
    <row r="4" spans="2:13" ht="34.5" thickBot="1">
      <c r="B4" s="43" t="s">
        <v>14</v>
      </c>
      <c r="C4" s="44" t="s">
        <v>42</v>
      </c>
      <c r="D4" s="44" t="s">
        <v>43</v>
      </c>
      <c r="E4" s="44" t="s">
        <v>44</v>
      </c>
      <c r="F4" s="44" t="s">
        <v>45</v>
      </c>
      <c r="G4" s="44" t="s">
        <v>46</v>
      </c>
      <c r="H4" s="44" t="s">
        <v>55</v>
      </c>
      <c r="I4" s="44" t="s">
        <v>47</v>
      </c>
      <c r="J4" s="44" t="s">
        <v>48</v>
      </c>
      <c r="K4" s="44" t="s">
        <v>50</v>
      </c>
      <c r="L4" s="44" t="s">
        <v>51</v>
      </c>
      <c r="M4" s="45" t="s">
        <v>52</v>
      </c>
    </row>
    <row r="5" spans="1:13" ht="12.75">
      <c r="A5" s="21">
        <v>1</v>
      </c>
      <c r="B5" s="46">
        <f>IF(Données!C3="","",Données!C3)</f>
      </c>
      <c r="C5" s="61">
        <f>IF(Données!D3="","",Données!D3)</f>
      </c>
      <c r="D5" s="47">
        <f>IF(Données!E3="","",Données!E3)</f>
      </c>
      <c r="E5" s="47">
        <f>IF(D5="","",D5*$F$2)</f>
      </c>
      <c r="F5" s="47">
        <f>IF(D5="","",$K$2*D5)</f>
      </c>
      <c r="G5" s="48">
        <f>IF(D5="","",E5-F5)</f>
      </c>
      <c r="H5" s="29"/>
      <c r="I5" s="30"/>
      <c r="J5" s="49">
        <f>IF(AND(H5="",I5=""),"",H5-I5)</f>
      </c>
      <c r="K5" s="50">
        <f>IF(AND(H5="",I5=""),"",(G5-J5)/G5)</f>
      </c>
      <c r="L5" s="50">
        <f>IF(F5="","",(F5-I5)/F5)</f>
      </c>
      <c r="M5" s="51">
        <f>IF(E5="","",(E5-H5)/E5)</f>
      </c>
    </row>
    <row r="6" spans="1:13" ht="12.75">
      <c r="A6" s="21">
        <v>2</v>
      </c>
      <c r="B6" s="52">
        <f>IF(Données!C4="","",Données!C4)</f>
      </c>
      <c r="C6" s="62">
        <f>IF(Données!D4="","",Données!D4)</f>
      </c>
      <c r="D6" s="23">
        <f>IF(Données!E4="","",Données!E4)</f>
      </c>
      <c r="E6" s="23">
        <f aca="true" t="shared" si="0" ref="E6:E16">IF(D6="","",D6*$F$2)</f>
      </c>
      <c r="F6" s="23">
        <f aca="true" t="shared" si="1" ref="F6:F16">IF(D6="","",$K$2*D6)</f>
      </c>
      <c r="G6" s="26">
        <f>IF(D6="","",E6-F6)</f>
      </c>
      <c r="H6" s="31"/>
      <c r="I6" s="32"/>
      <c r="J6" s="28">
        <f aca="true" t="shared" si="2" ref="J6:J16">IF(AND(H6="",I6=""),"",H6-I6)</f>
      </c>
      <c r="K6" s="27">
        <f aca="true" t="shared" si="3" ref="K6:K16">IF(AND(H6="",I6=""),"",(G6-J6)/G6)</f>
      </c>
      <c r="L6" s="27">
        <f aca="true" t="shared" si="4" ref="L6:L16">IF(F6="","",(F6-I6)/F6)</f>
      </c>
      <c r="M6" s="53">
        <f aca="true" t="shared" si="5" ref="M6:M16">IF(E6="","",(E6-H6)/E6)</f>
      </c>
    </row>
    <row r="7" spans="1:13" ht="12.75">
      <c r="A7" s="21">
        <v>3</v>
      </c>
      <c r="B7" s="52">
        <f>IF(Données!C5="","",Données!C5)</f>
      </c>
      <c r="C7" s="62">
        <f>IF(Données!D5="","",Données!D5)</f>
      </c>
      <c r="D7" s="23">
        <f>IF(Données!E5="","",Données!E5)</f>
      </c>
      <c r="E7" s="23">
        <f t="shared" si="0"/>
      </c>
      <c r="F7" s="23">
        <f t="shared" si="1"/>
      </c>
      <c r="G7" s="26">
        <f>IF(D7="","",E7-F7)</f>
      </c>
      <c r="H7" s="31"/>
      <c r="I7" s="32"/>
      <c r="J7" s="28">
        <f t="shared" si="2"/>
      </c>
      <c r="K7" s="27">
        <f t="shared" si="3"/>
      </c>
      <c r="L7" s="27">
        <f t="shared" si="4"/>
      </c>
      <c r="M7" s="53">
        <f t="shared" si="5"/>
      </c>
    </row>
    <row r="8" spans="1:13" ht="12.75">
      <c r="A8" s="21">
        <v>4</v>
      </c>
      <c r="B8" s="52">
        <f>IF(Données!C6="","",Données!C6)</f>
      </c>
      <c r="C8" s="62">
        <f>IF(Données!D6="","",Données!D6)</f>
      </c>
      <c r="D8" s="22">
        <f>IF(Données!E6="","",Données!E6)</f>
      </c>
      <c r="E8" s="23">
        <f t="shared" si="0"/>
      </c>
      <c r="F8" s="23">
        <f t="shared" si="1"/>
      </c>
      <c r="G8" s="26">
        <f aca="true" t="shared" si="6" ref="G8:G16">IF(D8="","",E8-F8)</f>
      </c>
      <c r="H8" s="31"/>
      <c r="I8" s="32"/>
      <c r="J8" s="28">
        <f t="shared" si="2"/>
      </c>
      <c r="K8" s="27">
        <f t="shared" si="3"/>
      </c>
      <c r="L8" s="27">
        <f t="shared" si="4"/>
      </c>
      <c r="M8" s="53">
        <f t="shared" si="5"/>
      </c>
    </row>
    <row r="9" spans="1:13" ht="12.75">
      <c r="A9" s="21">
        <v>5</v>
      </c>
      <c r="B9" s="52">
        <f>IF(Données!C7="","",Données!C7)</f>
      </c>
      <c r="C9" s="62">
        <f>IF(Données!D7="","",Données!D7)</f>
      </c>
      <c r="D9" s="22">
        <f>IF(Données!E7="","",Données!E7)</f>
      </c>
      <c r="E9" s="23">
        <f t="shared" si="0"/>
      </c>
      <c r="F9" s="23">
        <f t="shared" si="1"/>
      </c>
      <c r="G9" s="26">
        <f t="shared" si="6"/>
      </c>
      <c r="H9" s="31"/>
      <c r="I9" s="32"/>
      <c r="J9" s="28">
        <f t="shared" si="2"/>
      </c>
      <c r="K9" s="27">
        <f t="shared" si="3"/>
      </c>
      <c r="L9" s="27">
        <f t="shared" si="4"/>
      </c>
      <c r="M9" s="53">
        <f t="shared" si="5"/>
      </c>
    </row>
    <row r="10" spans="1:13" ht="12.75">
      <c r="A10" s="21">
        <v>6</v>
      </c>
      <c r="B10" s="52">
        <f>IF(Données!C8="","",Données!C8)</f>
      </c>
      <c r="C10" s="62">
        <f>IF(Données!D8="","",Données!D8)</f>
      </c>
      <c r="D10" s="22">
        <f>IF(Données!E8="","",Données!E8)</f>
      </c>
      <c r="E10" s="23">
        <f t="shared" si="0"/>
      </c>
      <c r="F10" s="23">
        <f t="shared" si="1"/>
      </c>
      <c r="G10" s="26">
        <f t="shared" si="6"/>
      </c>
      <c r="H10" s="31"/>
      <c r="I10" s="32"/>
      <c r="J10" s="28">
        <f t="shared" si="2"/>
      </c>
      <c r="K10" s="27">
        <f t="shared" si="3"/>
      </c>
      <c r="L10" s="27">
        <f t="shared" si="4"/>
      </c>
      <c r="M10" s="53">
        <f t="shared" si="5"/>
      </c>
    </row>
    <row r="11" spans="1:13" ht="12.75">
      <c r="A11" s="21">
        <v>7</v>
      </c>
      <c r="B11" s="52">
        <f>IF(Données!C9="","",Données!C9)</f>
      </c>
      <c r="C11" s="62">
        <f>IF(Données!D9="","",Données!D9)</f>
      </c>
      <c r="D11" s="22">
        <f>IF(Données!E9="","",Données!E9)</f>
      </c>
      <c r="E11" s="23">
        <f t="shared" si="0"/>
      </c>
      <c r="F11" s="23">
        <f t="shared" si="1"/>
      </c>
      <c r="G11" s="26">
        <f t="shared" si="6"/>
      </c>
      <c r="H11" s="31"/>
      <c r="I11" s="32"/>
      <c r="J11" s="28">
        <f t="shared" si="2"/>
      </c>
      <c r="K11" s="27">
        <f t="shared" si="3"/>
      </c>
      <c r="L11" s="27">
        <f t="shared" si="4"/>
      </c>
      <c r="M11" s="53">
        <f t="shared" si="5"/>
      </c>
    </row>
    <row r="12" spans="1:13" ht="12.75">
      <c r="A12" s="21">
        <v>8</v>
      </c>
      <c r="B12" s="52">
        <f>IF(Données!C10="","",Données!C10)</f>
      </c>
      <c r="C12" s="62">
        <f>IF(Données!D10="","",Données!D10)</f>
      </c>
      <c r="D12" s="22">
        <f>IF(Données!E10="","",Données!E10)</f>
      </c>
      <c r="E12" s="23">
        <f t="shared" si="0"/>
      </c>
      <c r="F12" s="23">
        <f t="shared" si="1"/>
      </c>
      <c r="G12" s="26">
        <f t="shared" si="6"/>
      </c>
      <c r="H12" s="31"/>
      <c r="I12" s="32"/>
      <c r="J12" s="28">
        <f t="shared" si="2"/>
      </c>
      <c r="K12" s="27">
        <f t="shared" si="3"/>
      </c>
      <c r="L12" s="27">
        <f t="shared" si="4"/>
      </c>
      <c r="M12" s="53">
        <f t="shared" si="5"/>
      </c>
    </row>
    <row r="13" spans="1:13" ht="12.75">
      <c r="A13" s="21">
        <v>9</v>
      </c>
      <c r="B13" s="52">
        <f>IF(Données!C11="","",Données!C11)</f>
      </c>
      <c r="C13" s="62">
        <f>IF(Données!D11="","",Données!D11)</f>
      </c>
      <c r="D13" s="22">
        <f>IF(Données!E11="","",Données!E11)</f>
      </c>
      <c r="E13" s="23">
        <f t="shared" si="0"/>
      </c>
      <c r="F13" s="23">
        <f t="shared" si="1"/>
      </c>
      <c r="G13" s="26">
        <f t="shared" si="6"/>
      </c>
      <c r="H13" s="31"/>
      <c r="I13" s="32"/>
      <c r="J13" s="28">
        <f t="shared" si="2"/>
      </c>
      <c r="K13" s="27">
        <f t="shared" si="3"/>
      </c>
      <c r="L13" s="27">
        <f t="shared" si="4"/>
      </c>
      <c r="M13" s="53">
        <f t="shared" si="5"/>
      </c>
    </row>
    <row r="14" spans="1:13" ht="12.75">
      <c r="A14" s="21">
        <v>10</v>
      </c>
      <c r="B14" s="52">
        <f>IF(Données!C12="","",Données!C12)</f>
      </c>
      <c r="C14" s="62">
        <f>IF(Données!D12="","",Données!D12)</f>
      </c>
      <c r="D14" s="22">
        <f>IF(Données!E12="","",Données!E12)</f>
      </c>
      <c r="E14" s="23">
        <f t="shared" si="0"/>
      </c>
      <c r="F14" s="23">
        <f t="shared" si="1"/>
      </c>
      <c r="G14" s="26">
        <f t="shared" si="6"/>
      </c>
      <c r="H14" s="31"/>
      <c r="I14" s="32"/>
      <c r="J14" s="28">
        <f t="shared" si="2"/>
      </c>
      <c r="K14" s="27">
        <f t="shared" si="3"/>
      </c>
      <c r="L14" s="27">
        <f t="shared" si="4"/>
      </c>
      <c r="M14" s="53">
        <f t="shared" si="5"/>
      </c>
    </row>
    <row r="15" spans="1:13" ht="12.75">
      <c r="A15" s="21">
        <v>11</v>
      </c>
      <c r="B15" s="52">
        <f>IF(Données!C13="","",Données!C13)</f>
      </c>
      <c r="C15" s="62">
        <f>IF(Données!D13="","",Données!D13)</f>
      </c>
      <c r="D15" s="22">
        <f>IF(Données!E13="","",Données!E13)</f>
      </c>
      <c r="E15" s="23">
        <f t="shared" si="0"/>
      </c>
      <c r="F15" s="23">
        <f t="shared" si="1"/>
      </c>
      <c r="G15" s="26">
        <f t="shared" si="6"/>
      </c>
      <c r="H15" s="31"/>
      <c r="I15" s="32"/>
      <c r="J15" s="28">
        <f t="shared" si="2"/>
      </c>
      <c r="K15" s="27">
        <f t="shared" si="3"/>
      </c>
      <c r="L15" s="27">
        <f t="shared" si="4"/>
      </c>
      <c r="M15" s="53">
        <f t="shared" si="5"/>
      </c>
    </row>
    <row r="16" spans="1:13" ht="13.5" thickBot="1">
      <c r="A16" s="21">
        <v>12</v>
      </c>
      <c r="B16" s="54">
        <f>IF(Données!C14="","",Données!C14)</f>
      </c>
      <c r="C16" s="63">
        <f>IF(Données!D14="","",Données!D14)</f>
      </c>
      <c r="D16" s="55">
        <f>IF(Données!E14="","",Données!E14)</f>
      </c>
      <c r="E16" s="56">
        <f t="shared" si="0"/>
      </c>
      <c r="F16" s="56">
        <f t="shared" si="1"/>
      </c>
      <c r="G16" s="57">
        <f t="shared" si="6"/>
      </c>
      <c r="H16" s="33"/>
      <c r="I16" s="34"/>
      <c r="J16" s="58">
        <f t="shared" si="2"/>
      </c>
      <c r="K16" s="59">
        <f t="shared" si="3"/>
      </c>
      <c r="L16" s="59">
        <f t="shared" si="4"/>
      </c>
      <c r="M16" s="60">
        <f t="shared" si="5"/>
      </c>
    </row>
    <row r="17" spans="2:13" ht="4.5" customHeight="1">
      <c r="B17" s="119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1"/>
    </row>
    <row r="18" spans="2:13" ht="12.75">
      <c r="B18" s="122" t="s">
        <v>49</v>
      </c>
      <c r="C18" s="122"/>
      <c r="D18" s="23">
        <f aca="true" t="shared" si="7" ref="D18:J18">SUM(D5:D16)</f>
        <v>0</v>
      </c>
      <c r="E18" s="23">
        <f t="shared" si="7"/>
        <v>0</v>
      </c>
      <c r="F18" s="23">
        <f t="shared" si="7"/>
        <v>0</v>
      </c>
      <c r="G18" s="23">
        <f t="shared" si="7"/>
        <v>0</v>
      </c>
      <c r="H18" s="23">
        <f t="shared" si="7"/>
        <v>0</v>
      </c>
      <c r="I18" s="23">
        <f t="shared" si="7"/>
        <v>0</v>
      </c>
      <c r="J18" s="23">
        <f t="shared" si="7"/>
        <v>0</v>
      </c>
      <c r="K18" s="66">
        <f>IF(G18=0,"",(G18-J18)/G18)</f>
      </c>
      <c r="L18" s="66">
        <f>IF(F18=0,"",(F18-I18)/F18)</f>
      </c>
      <c r="M18" s="66">
        <f>IF(E18=0,"",(E18-H18)/E18)</f>
      </c>
    </row>
    <row r="19" spans="2:13" ht="4.5" customHeight="1">
      <c r="B19" s="23"/>
      <c r="C19" s="22"/>
      <c r="D19" s="22"/>
      <c r="E19" s="22"/>
      <c r="F19" s="22"/>
      <c r="G19" s="23"/>
      <c r="H19" s="23"/>
      <c r="I19" s="22"/>
      <c r="J19" s="22"/>
      <c r="K19" s="24"/>
      <c r="L19" s="24"/>
      <c r="M19" s="24"/>
    </row>
    <row r="20" spans="2:13" ht="12.75">
      <c r="B20" s="123" t="s">
        <v>61</v>
      </c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</row>
    <row r="21" spans="2:13" ht="7.5" customHeight="1"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</row>
  </sheetData>
  <sheetProtection formatCells="0" formatColumns="0" formatRows="0" selectLockedCells="1"/>
  <mergeCells count="10">
    <mergeCell ref="B17:M17"/>
    <mergeCell ref="B18:C18"/>
    <mergeCell ref="B20:M21"/>
    <mergeCell ref="B1:H1"/>
    <mergeCell ref="I1:M1"/>
    <mergeCell ref="C2:E2"/>
    <mergeCell ref="H2:J2"/>
    <mergeCell ref="D3:E3"/>
    <mergeCell ref="F3:G3"/>
    <mergeCell ref="I3:J3"/>
  </mergeCells>
  <printOptions/>
  <pageMargins left="0.7874015748031497" right="0.7874015748031497" top="1.0236220472440944" bottom="1.0236220472440944" header="0.7874015748031497" footer="0.7874015748031497"/>
  <pageSetup firstPageNumber="1" useFirstPageNumber="1" fitToHeight="1" fitToWidth="1" horizontalDpi="300" verticalDpi="300" orientation="portrait" paperSize="9" scale="77" r:id="rId1"/>
  <headerFooter alignWithMargins="0"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zoomScalePageLayoutView="0" workbookViewId="0" topLeftCell="A1">
      <selection activeCell="F2" sqref="F2"/>
    </sheetView>
  </sheetViews>
  <sheetFormatPr defaultColWidth="11.57421875" defaultRowHeight="15"/>
  <cols>
    <col min="1" max="1" width="3.00390625" style="21" bestFit="1" customWidth="1"/>
    <col min="2" max="2" width="6.28125" style="25" customWidth="1"/>
    <col min="3" max="3" width="14.140625" style="21" customWidth="1"/>
    <col min="4" max="4" width="6.00390625" style="21" bestFit="1" customWidth="1"/>
    <col min="5" max="6" width="8.421875" style="21" bestFit="1" customWidth="1"/>
    <col min="7" max="7" width="8.421875" style="25" bestFit="1" customWidth="1"/>
    <col min="8" max="8" width="9.00390625" style="25" bestFit="1" customWidth="1"/>
    <col min="9" max="10" width="9.00390625" style="21" bestFit="1" customWidth="1"/>
    <col min="11" max="13" width="8.421875" style="21" bestFit="1" customWidth="1"/>
    <col min="14" max="16384" width="11.57421875" style="21" customWidth="1"/>
  </cols>
  <sheetData>
    <row r="1" spans="1:14" ht="20.25">
      <c r="A1" s="35"/>
      <c r="B1" s="124" t="s">
        <v>53</v>
      </c>
      <c r="C1" s="124"/>
      <c r="D1" s="124"/>
      <c r="E1" s="124"/>
      <c r="F1" s="124"/>
      <c r="G1" s="124"/>
      <c r="H1" s="124"/>
      <c r="I1" s="125">
        <v>43405</v>
      </c>
      <c r="J1" s="125"/>
      <c r="K1" s="125"/>
      <c r="L1" s="125"/>
      <c r="M1" s="125"/>
      <c r="N1" s="37"/>
    </row>
    <row r="2" spans="1:14" ht="30">
      <c r="A2" s="35"/>
      <c r="B2" s="36"/>
      <c r="C2" s="125" t="s">
        <v>54</v>
      </c>
      <c r="D2" s="125"/>
      <c r="E2" s="125"/>
      <c r="F2" s="39">
        <v>32</v>
      </c>
      <c r="G2" s="39"/>
      <c r="H2" s="126" t="s">
        <v>62</v>
      </c>
      <c r="I2" s="126"/>
      <c r="J2" s="126"/>
      <c r="K2" s="39">
        <v>0</v>
      </c>
      <c r="L2" s="38"/>
      <c r="M2" s="38"/>
      <c r="N2" s="37"/>
    </row>
    <row r="3" spans="1:14" ht="4.5" customHeight="1" thickBot="1">
      <c r="A3" s="37"/>
      <c r="B3" s="40"/>
      <c r="C3" s="41"/>
      <c r="D3" s="127"/>
      <c r="E3" s="127"/>
      <c r="F3" s="128"/>
      <c r="G3" s="128"/>
      <c r="H3" s="42"/>
      <c r="I3" s="129"/>
      <c r="J3" s="129"/>
      <c r="K3" s="41"/>
      <c r="L3" s="42"/>
      <c r="M3" s="35"/>
      <c r="N3" s="37"/>
    </row>
    <row r="4" spans="2:13" ht="34.5" thickBot="1">
      <c r="B4" s="43" t="s">
        <v>14</v>
      </c>
      <c r="C4" s="44" t="s">
        <v>42</v>
      </c>
      <c r="D4" s="44" t="s">
        <v>43</v>
      </c>
      <c r="E4" s="44" t="s">
        <v>44</v>
      </c>
      <c r="F4" s="44" t="s">
        <v>45</v>
      </c>
      <c r="G4" s="44" t="s">
        <v>46</v>
      </c>
      <c r="H4" s="44" t="s">
        <v>55</v>
      </c>
      <c r="I4" s="44" t="s">
        <v>47</v>
      </c>
      <c r="J4" s="44" t="s">
        <v>48</v>
      </c>
      <c r="K4" s="44" t="s">
        <v>50</v>
      </c>
      <c r="L4" s="44" t="s">
        <v>51</v>
      </c>
      <c r="M4" s="45" t="s">
        <v>52</v>
      </c>
    </row>
    <row r="5" spans="1:13" ht="12.75">
      <c r="A5" s="21">
        <v>1</v>
      </c>
      <c r="B5" s="46">
        <f>IF(Données!C3="","",Données!C3)</f>
      </c>
      <c r="C5" s="61">
        <f>IF(Données!D3="","",Données!D3)</f>
      </c>
      <c r="D5" s="47">
        <f>IF(Données!E3="","",Données!E3)</f>
      </c>
      <c r="E5" s="47">
        <f>IF(D5="","",D5*$F$2)</f>
      </c>
      <c r="F5" s="47">
        <f>IF(D5="","",$K$2*D5)</f>
      </c>
      <c r="G5" s="48">
        <f>IF(D5="","",E5-F5)</f>
      </c>
      <c r="H5" s="29"/>
      <c r="I5" s="30"/>
      <c r="J5" s="49">
        <f>IF(AND(H5="",I5=""),"",H5-I5)</f>
      </c>
      <c r="K5" s="50">
        <f>IF(AND(H5="",I5=""),"",(G5-J5)/G5)</f>
      </c>
      <c r="L5" s="50">
        <f>IF(F5="","",(F5-I5)/F5)</f>
      </c>
      <c r="M5" s="51">
        <f>IF(E5="","",(E5-H5)/E5)</f>
      </c>
    </row>
    <row r="6" spans="1:13" ht="12.75">
      <c r="A6" s="21">
        <v>2</v>
      </c>
      <c r="B6" s="52">
        <f>IF(Données!C4="","",Données!C4)</f>
      </c>
      <c r="C6" s="62">
        <f>IF(Données!D4="","",Données!D4)</f>
      </c>
      <c r="D6" s="23">
        <f>IF(Données!E4="","",Données!E4)</f>
      </c>
      <c r="E6" s="23">
        <f aca="true" t="shared" si="0" ref="E6:E16">IF(D6="","",D6*$F$2)</f>
      </c>
      <c r="F6" s="23">
        <f aca="true" t="shared" si="1" ref="F6:F16">IF(D6="","",$K$2*D6)</f>
      </c>
      <c r="G6" s="26">
        <f>IF(D6="","",E6-F6)</f>
      </c>
      <c r="H6" s="31"/>
      <c r="I6" s="32"/>
      <c r="J6" s="28">
        <f aca="true" t="shared" si="2" ref="J6:J16">IF(AND(H6="",I6=""),"",H6-I6)</f>
      </c>
      <c r="K6" s="27">
        <f aca="true" t="shared" si="3" ref="K6:K16">IF(AND(H6="",I6=""),"",(G6-J6)/G6)</f>
      </c>
      <c r="L6" s="27">
        <f aca="true" t="shared" si="4" ref="L6:L16">IF(F6="","",(F6-I6)/F6)</f>
      </c>
      <c r="M6" s="53">
        <f aca="true" t="shared" si="5" ref="M6:M16">IF(E6="","",(E6-H6)/E6)</f>
      </c>
    </row>
    <row r="7" spans="1:13" ht="12.75">
      <c r="A7" s="21">
        <v>3</v>
      </c>
      <c r="B7" s="52">
        <f>IF(Données!C5="","",Données!C5)</f>
      </c>
      <c r="C7" s="62">
        <f>IF(Données!D5="","",Données!D5)</f>
      </c>
      <c r="D7" s="23">
        <f>IF(Données!E5="","",Données!E5)</f>
      </c>
      <c r="E7" s="23">
        <f t="shared" si="0"/>
      </c>
      <c r="F7" s="23">
        <f t="shared" si="1"/>
      </c>
      <c r="G7" s="26">
        <f>IF(D7="","",E7-F7)</f>
      </c>
      <c r="H7" s="31"/>
      <c r="I7" s="32"/>
      <c r="J7" s="28">
        <f t="shared" si="2"/>
      </c>
      <c r="K7" s="27">
        <f t="shared" si="3"/>
      </c>
      <c r="L7" s="27">
        <f t="shared" si="4"/>
      </c>
      <c r="M7" s="53">
        <f t="shared" si="5"/>
      </c>
    </row>
    <row r="8" spans="1:13" ht="12.75">
      <c r="A8" s="21">
        <v>4</v>
      </c>
      <c r="B8" s="52">
        <f>IF(Données!C6="","",Données!C6)</f>
      </c>
      <c r="C8" s="62">
        <f>IF(Données!D6="","",Données!D6)</f>
      </c>
      <c r="D8" s="22">
        <f>IF(Données!E6="","",Données!E6)</f>
      </c>
      <c r="E8" s="23">
        <f t="shared" si="0"/>
      </c>
      <c r="F8" s="23">
        <f t="shared" si="1"/>
      </c>
      <c r="G8" s="26">
        <f aca="true" t="shared" si="6" ref="G8:G16">IF(D8="","",E8-F8)</f>
      </c>
      <c r="H8" s="31"/>
      <c r="I8" s="32"/>
      <c r="J8" s="28">
        <f t="shared" si="2"/>
      </c>
      <c r="K8" s="27">
        <f t="shared" si="3"/>
      </c>
      <c r="L8" s="27">
        <f t="shared" si="4"/>
      </c>
      <c r="M8" s="53">
        <f t="shared" si="5"/>
      </c>
    </row>
    <row r="9" spans="1:13" ht="12.75">
      <c r="A9" s="21">
        <v>5</v>
      </c>
      <c r="B9" s="52">
        <f>IF(Données!C7="","",Données!C7)</f>
      </c>
      <c r="C9" s="62">
        <f>IF(Données!D7="","",Données!D7)</f>
      </c>
      <c r="D9" s="22">
        <f>IF(Données!E7="","",Données!E7)</f>
      </c>
      <c r="E9" s="23">
        <f t="shared" si="0"/>
      </c>
      <c r="F9" s="23">
        <f t="shared" si="1"/>
      </c>
      <c r="G9" s="26">
        <f t="shared" si="6"/>
      </c>
      <c r="H9" s="31"/>
      <c r="I9" s="32"/>
      <c r="J9" s="28">
        <f t="shared" si="2"/>
      </c>
      <c r="K9" s="27">
        <f t="shared" si="3"/>
      </c>
      <c r="L9" s="27">
        <f t="shared" si="4"/>
      </c>
      <c r="M9" s="53">
        <f t="shared" si="5"/>
      </c>
    </row>
    <row r="10" spans="1:13" ht="12.75">
      <c r="A10" s="21">
        <v>6</v>
      </c>
      <c r="B10" s="52">
        <f>IF(Données!C8="","",Données!C8)</f>
      </c>
      <c r="C10" s="62">
        <f>IF(Données!D8="","",Données!D8)</f>
      </c>
      <c r="D10" s="22">
        <f>IF(Données!E8="","",Données!E8)</f>
      </c>
      <c r="E10" s="23">
        <f t="shared" si="0"/>
      </c>
      <c r="F10" s="23">
        <f t="shared" si="1"/>
      </c>
      <c r="G10" s="26">
        <f t="shared" si="6"/>
      </c>
      <c r="H10" s="31"/>
      <c r="I10" s="32"/>
      <c r="J10" s="28">
        <f t="shared" si="2"/>
      </c>
      <c r="K10" s="27">
        <f t="shared" si="3"/>
      </c>
      <c r="L10" s="27">
        <f t="shared" si="4"/>
      </c>
      <c r="M10" s="53">
        <f t="shared" si="5"/>
      </c>
    </row>
    <row r="11" spans="1:13" ht="12.75">
      <c r="A11" s="21">
        <v>7</v>
      </c>
      <c r="B11" s="52">
        <f>IF(Données!C9="","",Données!C9)</f>
      </c>
      <c r="C11" s="62">
        <f>IF(Données!D9="","",Données!D9)</f>
      </c>
      <c r="D11" s="22">
        <f>IF(Données!E9="","",Données!E9)</f>
      </c>
      <c r="E11" s="23">
        <f t="shared" si="0"/>
      </c>
      <c r="F11" s="23">
        <f t="shared" si="1"/>
      </c>
      <c r="G11" s="26">
        <f t="shared" si="6"/>
      </c>
      <c r="H11" s="31"/>
      <c r="I11" s="32"/>
      <c r="J11" s="28">
        <f t="shared" si="2"/>
      </c>
      <c r="K11" s="27">
        <f t="shared" si="3"/>
      </c>
      <c r="L11" s="27">
        <f t="shared" si="4"/>
      </c>
      <c r="M11" s="53">
        <f t="shared" si="5"/>
      </c>
    </row>
    <row r="12" spans="1:13" ht="12.75">
      <c r="A12" s="21">
        <v>8</v>
      </c>
      <c r="B12" s="52">
        <f>IF(Données!C10="","",Données!C10)</f>
      </c>
      <c r="C12" s="62">
        <f>IF(Données!D10="","",Données!D10)</f>
      </c>
      <c r="D12" s="22">
        <f>IF(Données!E10="","",Données!E10)</f>
      </c>
      <c r="E12" s="23">
        <f t="shared" si="0"/>
      </c>
      <c r="F12" s="23">
        <f t="shared" si="1"/>
      </c>
      <c r="G12" s="26">
        <f t="shared" si="6"/>
      </c>
      <c r="H12" s="31"/>
      <c r="I12" s="32"/>
      <c r="J12" s="28">
        <f t="shared" si="2"/>
      </c>
      <c r="K12" s="27">
        <f t="shared" si="3"/>
      </c>
      <c r="L12" s="27">
        <f t="shared" si="4"/>
      </c>
      <c r="M12" s="53">
        <f t="shared" si="5"/>
      </c>
    </row>
    <row r="13" spans="1:13" ht="12.75">
      <c r="A13" s="21">
        <v>9</v>
      </c>
      <c r="B13" s="52">
        <f>IF(Données!C11="","",Données!C11)</f>
      </c>
      <c r="C13" s="62">
        <f>IF(Données!D11="","",Données!D11)</f>
      </c>
      <c r="D13" s="22">
        <f>IF(Données!E11="","",Données!E11)</f>
      </c>
      <c r="E13" s="23">
        <f t="shared" si="0"/>
      </c>
      <c r="F13" s="23">
        <f t="shared" si="1"/>
      </c>
      <c r="G13" s="26">
        <f t="shared" si="6"/>
      </c>
      <c r="H13" s="31"/>
      <c r="I13" s="32"/>
      <c r="J13" s="28">
        <f t="shared" si="2"/>
      </c>
      <c r="K13" s="27">
        <f t="shared" si="3"/>
      </c>
      <c r="L13" s="27">
        <f t="shared" si="4"/>
      </c>
      <c r="M13" s="53">
        <f t="shared" si="5"/>
      </c>
    </row>
    <row r="14" spans="1:13" ht="12.75">
      <c r="A14" s="21">
        <v>10</v>
      </c>
      <c r="B14" s="52">
        <f>IF(Données!C12="","",Données!C12)</f>
      </c>
      <c r="C14" s="62">
        <f>IF(Données!D12="","",Données!D12)</f>
      </c>
      <c r="D14" s="22">
        <f>IF(Données!E12="","",Données!E12)</f>
      </c>
      <c r="E14" s="23">
        <f t="shared" si="0"/>
      </c>
      <c r="F14" s="23">
        <f t="shared" si="1"/>
      </c>
      <c r="G14" s="26">
        <f t="shared" si="6"/>
      </c>
      <c r="H14" s="31"/>
      <c r="I14" s="32"/>
      <c r="J14" s="28">
        <f t="shared" si="2"/>
      </c>
      <c r="K14" s="27">
        <f t="shared" si="3"/>
      </c>
      <c r="L14" s="27">
        <f t="shared" si="4"/>
      </c>
      <c r="M14" s="53">
        <f t="shared" si="5"/>
      </c>
    </row>
    <row r="15" spans="1:13" ht="12.75">
      <c r="A15" s="21">
        <v>11</v>
      </c>
      <c r="B15" s="52">
        <f>IF(Données!C13="","",Données!C13)</f>
      </c>
      <c r="C15" s="62">
        <f>IF(Données!D13="","",Données!D13)</f>
      </c>
      <c r="D15" s="22">
        <f>IF(Données!E13="","",Données!E13)</f>
      </c>
      <c r="E15" s="23">
        <f t="shared" si="0"/>
      </c>
      <c r="F15" s="23">
        <f t="shared" si="1"/>
      </c>
      <c r="G15" s="26">
        <f t="shared" si="6"/>
      </c>
      <c r="H15" s="31"/>
      <c r="I15" s="32"/>
      <c r="J15" s="28">
        <f t="shared" si="2"/>
      </c>
      <c r="K15" s="27">
        <f t="shared" si="3"/>
      </c>
      <c r="L15" s="27">
        <f t="shared" si="4"/>
      </c>
      <c r="M15" s="53">
        <f t="shared" si="5"/>
      </c>
    </row>
    <row r="16" spans="1:13" ht="13.5" thickBot="1">
      <c r="A16" s="21">
        <v>12</v>
      </c>
      <c r="B16" s="54">
        <f>IF(Données!C14="","",Données!C14)</f>
      </c>
      <c r="C16" s="63">
        <f>IF(Données!D14="","",Données!D14)</f>
      </c>
      <c r="D16" s="55">
        <f>IF(Données!E14="","",Données!E14)</f>
      </c>
      <c r="E16" s="56">
        <f t="shared" si="0"/>
      </c>
      <c r="F16" s="56">
        <f t="shared" si="1"/>
      </c>
      <c r="G16" s="57">
        <f t="shared" si="6"/>
      </c>
      <c r="H16" s="33"/>
      <c r="I16" s="34"/>
      <c r="J16" s="58">
        <f t="shared" si="2"/>
      </c>
      <c r="K16" s="59">
        <f t="shared" si="3"/>
      </c>
      <c r="L16" s="59">
        <f t="shared" si="4"/>
      </c>
      <c r="M16" s="60">
        <f t="shared" si="5"/>
      </c>
    </row>
    <row r="17" spans="2:13" ht="4.5" customHeight="1">
      <c r="B17" s="119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1"/>
    </row>
    <row r="18" spans="2:13" ht="12.75">
      <c r="B18" s="122" t="s">
        <v>49</v>
      </c>
      <c r="C18" s="122"/>
      <c r="D18" s="23">
        <f aca="true" t="shared" si="7" ref="D18:J18">SUM(D5:D16)</f>
        <v>0</v>
      </c>
      <c r="E18" s="23">
        <f t="shared" si="7"/>
        <v>0</v>
      </c>
      <c r="F18" s="23">
        <f t="shared" si="7"/>
        <v>0</v>
      </c>
      <c r="G18" s="23">
        <f t="shared" si="7"/>
        <v>0</v>
      </c>
      <c r="H18" s="23">
        <f t="shared" si="7"/>
        <v>0</v>
      </c>
      <c r="I18" s="23">
        <f t="shared" si="7"/>
        <v>0</v>
      </c>
      <c r="J18" s="23">
        <f t="shared" si="7"/>
        <v>0</v>
      </c>
      <c r="K18" s="66">
        <f>IF(G18=0,"",(G18-J18)/G18)</f>
      </c>
      <c r="L18" s="66">
        <f>IF(F18=0,"",(F18-I18)/F18)</f>
      </c>
      <c r="M18" s="66">
        <f>IF(E18=0,"",(E18-H18)/E18)</f>
      </c>
    </row>
    <row r="19" spans="2:13" ht="4.5" customHeight="1">
      <c r="B19" s="23"/>
      <c r="C19" s="22"/>
      <c r="D19" s="22"/>
      <c r="E19" s="22"/>
      <c r="F19" s="22"/>
      <c r="G19" s="23"/>
      <c r="H19" s="23"/>
      <c r="I19" s="22"/>
      <c r="J19" s="22"/>
      <c r="K19" s="24"/>
      <c r="L19" s="24"/>
      <c r="M19" s="24"/>
    </row>
    <row r="20" spans="2:13" ht="12.75">
      <c r="B20" s="123" t="s">
        <v>61</v>
      </c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</row>
    <row r="21" spans="2:13" ht="7.5" customHeight="1"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</row>
  </sheetData>
  <sheetProtection formatCells="0" formatColumns="0" formatRows="0" selectLockedCells="1"/>
  <mergeCells count="10">
    <mergeCell ref="H2:J2"/>
    <mergeCell ref="B1:H1"/>
    <mergeCell ref="B20:M21"/>
    <mergeCell ref="C2:E2"/>
    <mergeCell ref="D3:E3"/>
    <mergeCell ref="F3:G3"/>
    <mergeCell ref="I3:J3"/>
    <mergeCell ref="B17:M17"/>
    <mergeCell ref="B18:C18"/>
    <mergeCell ref="I1:M1"/>
  </mergeCells>
  <printOptions/>
  <pageMargins left="0.7874015748031497" right="0.7874015748031497" top="1.0236220472440944" bottom="1.0236220472440944" header="0.7874015748031497" footer="0.7874015748031497"/>
  <pageSetup firstPageNumber="1" useFirstPageNumber="1" fitToHeight="1" fitToWidth="1" horizontalDpi="300" verticalDpi="300" orientation="portrait" paperSize="9" scale="79" r:id="rId1"/>
  <headerFooter alignWithMargins="0"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zoomScalePageLayoutView="0" workbookViewId="0" topLeftCell="A1">
      <selection activeCell="F2" sqref="F2"/>
    </sheetView>
  </sheetViews>
  <sheetFormatPr defaultColWidth="11.57421875" defaultRowHeight="15"/>
  <cols>
    <col min="1" max="1" width="3.00390625" style="21" bestFit="1" customWidth="1"/>
    <col min="2" max="2" width="6.28125" style="25" customWidth="1"/>
    <col min="3" max="3" width="14.140625" style="21" customWidth="1"/>
    <col min="4" max="4" width="6.00390625" style="21" bestFit="1" customWidth="1"/>
    <col min="5" max="6" width="8.421875" style="21" bestFit="1" customWidth="1"/>
    <col min="7" max="7" width="8.421875" style="25" bestFit="1" customWidth="1"/>
    <col min="8" max="8" width="9.00390625" style="25" bestFit="1" customWidth="1"/>
    <col min="9" max="10" width="9.00390625" style="21" bestFit="1" customWidth="1"/>
    <col min="11" max="13" width="8.421875" style="21" bestFit="1" customWidth="1"/>
    <col min="14" max="16384" width="11.57421875" style="21" customWidth="1"/>
  </cols>
  <sheetData>
    <row r="1" spans="1:14" ht="20.25">
      <c r="A1" s="35"/>
      <c r="B1" s="124" t="s">
        <v>53</v>
      </c>
      <c r="C1" s="124"/>
      <c r="D1" s="124"/>
      <c r="E1" s="124"/>
      <c r="F1" s="124"/>
      <c r="G1" s="124"/>
      <c r="H1" s="124"/>
      <c r="I1" s="125">
        <v>43435</v>
      </c>
      <c r="J1" s="125"/>
      <c r="K1" s="125"/>
      <c r="L1" s="125"/>
      <c r="M1" s="125"/>
      <c r="N1" s="37"/>
    </row>
    <row r="2" spans="1:14" ht="30">
      <c r="A2" s="35"/>
      <c r="B2" s="36"/>
      <c r="C2" s="125" t="s">
        <v>54</v>
      </c>
      <c r="D2" s="125"/>
      <c r="E2" s="125"/>
      <c r="F2" s="39">
        <v>24</v>
      </c>
      <c r="G2" s="39"/>
      <c r="H2" s="126" t="s">
        <v>62</v>
      </c>
      <c r="I2" s="126"/>
      <c r="J2" s="126"/>
      <c r="K2" s="39">
        <v>0</v>
      </c>
      <c r="L2" s="38"/>
      <c r="M2" s="38"/>
      <c r="N2" s="37"/>
    </row>
    <row r="3" spans="1:14" ht="4.5" customHeight="1" thickBot="1">
      <c r="A3" s="37"/>
      <c r="B3" s="40"/>
      <c r="C3" s="41"/>
      <c r="D3" s="127"/>
      <c r="E3" s="127"/>
      <c r="F3" s="128"/>
      <c r="G3" s="128"/>
      <c r="H3" s="42"/>
      <c r="I3" s="129"/>
      <c r="J3" s="129"/>
      <c r="K3" s="41"/>
      <c r="L3" s="42"/>
      <c r="M3" s="35"/>
      <c r="N3" s="37"/>
    </row>
    <row r="4" spans="2:13" ht="34.5" thickBot="1">
      <c r="B4" s="43" t="s">
        <v>14</v>
      </c>
      <c r="C4" s="44" t="s">
        <v>42</v>
      </c>
      <c r="D4" s="44" t="s">
        <v>43</v>
      </c>
      <c r="E4" s="44" t="s">
        <v>44</v>
      </c>
      <c r="F4" s="44" t="s">
        <v>45</v>
      </c>
      <c r="G4" s="44" t="s">
        <v>46</v>
      </c>
      <c r="H4" s="44" t="s">
        <v>55</v>
      </c>
      <c r="I4" s="44" t="s">
        <v>47</v>
      </c>
      <c r="J4" s="44" t="s">
        <v>48</v>
      </c>
      <c r="K4" s="44" t="s">
        <v>50</v>
      </c>
      <c r="L4" s="44" t="s">
        <v>51</v>
      </c>
      <c r="M4" s="45" t="s">
        <v>52</v>
      </c>
    </row>
    <row r="5" spans="1:13" ht="12.75">
      <c r="A5" s="21">
        <v>1</v>
      </c>
      <c r="B5" s="46">
        <f>IF(Données!C3="","",Données!C3)</f>
      </c>
      <c r="C5" s="61">
        <f>IF(Données!D3="","",Données!D3)</f>
      </c>
      <c r="D5" s="47">
        <f>IF(Données!E3="","",Données!E3)</f>
      </c>
      <c r="E5" s="47">
        <f>IF(D5="","",D5*$F$2)</f>
      </c>
      <c r="F5" s="47">
        <f>IF(D5="","",$K$2*D5)</f>
      </c>
      <c r="G5" s="48">
        <f>IF(D5="","",E5-F5)</f>
      </c>
      <c r="H5" s="29"/>
      <c r="I5" s="30"/>
      <c r="J5" s="49">
        <f>IF(AND(H5="",I5=""),"",H5-I5)</f>
      </c>
      <c r="K5" s="50">
        <f>IF(AND(H5="",I5=""),"",(G5-J5)/G5)</f>
      </c>
      <c r="L5" s="50">
        <f>IF(F5="","",(F5-I5)/F5)</f>
      </c>
      <c r="M5" s="51">
        <f>IF(E5="","",(E5-H5)/E5)</f>
      </c>
    </row>
    <row r="6" spans="1:13" ht="12.75">
      <c r="A6" s="21">
        <v>2</v>
      </c>
      <c r="B6" s="52">
        <f>IF(Données!C4="","",Données!C4)</f>
      </c>
      <c r="C6" s="62">
        <f>IF(Données!D4="","",Données!D4)</f>
      </c>
      <c r="D6" s="23">
        <f>IF(Données!E4="","",Données!E4)</f>
      </c>
      <c r="E6" s="23">
        <f aca="true" t="shared" si="0" ref="E6:E16">IF(D6="","",D6*$F$2)</f>
      </c>
      <c r="F6" s="23">
        <f aca="true" t="shared" si="1" ref="F6:F16">IF(D6="","",$K$2*D6)</f>
      </c>
      <c r="G6" s="26">
        <f>IF(D6="","",E6-F6)</f>
      </c>
      <c r="H6" s="31"/>
      <c r="I6" s="32"/>
      <c r="J6" s="28">
        <f aca="true" t="shared" si="2" ref="J6:J16">IF(AND(H6="",I6=""),"",H6-I6)</f>
      </c>
      <c r="K6" s="27">
        <f aca="true" t="shared" si="3" ref="K6:K16">IF(AND(H6="",I6=""),"",(G6-J6)/G6)</f>
      </c>
      <c r="L6" s="27">
        <f aca="true" t="shared" si="4" ref="L6:L16">IF(F6="","",(F6-I6)/F6)</f>
      </c>
      <c r="M6" s="53">
        <f aca="true" t="shared" si="5" ref="M6:M16">IF(E6="","",(E6-H6)/E6)</f>
      </c>
    </row>
    <row r="7" spans="1:13" ht="12.75">
      <c r="A7" s="21">
        <v>3</v>
      </c>
      <c r="B7" s="52">
        <f>IF(Données!C5="","",Données!C5)</f>
      </c>
      <c r="C7" s="62">
        <f>IF(Données!D5="","",Données!D5)</f>
      </c>
      <c r="D7" s="23">
        <f>IF(Données!E5="","",Données!E5)</f>
      </c>
      <c r="E7" s="23">
        <f t="shared" si="0"/>
      </c>
      <c r="F7" s="23">
        <f t="shared" si="1"/>
      </c>
      <c r="G7" s="26">
        <f>IF(D7="","",E7-F7)</f>
      </c>
      <c r="H7" s="31"/>
      <c r="I7" s="32"/>
      <c r="J7" s="28">
        <f t="shared" si="2"/>
      </c>
      <c r="K7" s="27">
        <f t="shared" si="3"/>
      </c>
      <c r="L7" s="27">
        <f t="shared" si="4"/>
      </c>
      <c r="M7" s="53">
        <f t="shared" si="5"/>
      </c>
    </row>
    <row r="8" spans="1:13" ht="12.75">
      <c r="A8" s="21">
        <v>4</v>
      </c>
      <c r="B8" s="52">
        <f>IF(Données!C6="","",Données!C6)</f>
      </c>
      <c r="C8" s="62">
        <f>IF(Données!D6="","",Données!D6)</f>
      </c>
      <c r="D8" s="22">
        <f>IF(Données!E6="","",Données!E6)</f>
      </c>
      <c r="E8" s="23">
        <f t="shared" si="0"/>
      </c>
      <c r="F8" s="23">
        <f t="shared" si="1"/>
      </c>
      <c r="G8" s="26">
        <f aca="true" t="shared" si="6" ref="G8:G16">IF(D8="","",E8-F8)</f>
      </c>
      <c r="H8" s="31"/>
      <c r="I8" s="32"/>
      <c r="J8" s="28">
        <f t="shared" si="2"/>
      </c>
      <c r="K8" s="27">
        <f t="shared" si="3"/>
      </c>
      <c r="L8" s="27">
        <f t="shared" si="4"/>
      </c>
      <c r="M8" s="53">
        <f t="shared" si="5"/>
      </c>
    </row>
    <row r="9" spans="1:13" ht="12.75">
      <c r="A9" s="21">
        <v>5</v>
      </c>
      <c r="B9" s="52">
        <f>IF(Données!C7="","",Données!C7)</f>
      </c>
      <c r="C9" s="62">
        <f>IF(Données!D7="","",Données!D7)</f>
      </c>
      <c r="D9" s="22">
        <f>IF(Données!E7="","",Données!E7)</f>
      </c>
      <c r="E9" s="23">
        <f t="shared" si="0"/>
      </c>
      <c r="F9" s="23">
        <f t="shared" si="1"/>
      </c>
      <c r="G9" s="26">
        <f t="shared" si="6"/>
      </c>
      <c r="H9" s="31"/>
      <c r="I9" s="32"/>
      <c r="J9" s="28">
        <f t="shared" si="2"/>
      </c>
      <c r="K9" s="27">
        <f t="shared" si="3"/>
      </c>
      <c r="L9" s="27">
        <f t="shared" si="4"/>
      </c>
      <c r="M9" s="53">
        <f t="shared" si="5"/>
      </c>
    </row>
    <row r="10" spans="1:13" ht="12.75">
      <c r="A10" s="21">
        <v>6</v>
      </c>
      <c r="B10" s="52">
        <f>IF(Données!C8="","",Données!C8)</f>
      </c>
      <c r="C10" s="62">
        <f>IF(Données!D8="","",Données!D8)</f>
      </c>
      <c r="D10" s="22">
        <f>IF(Données!E8="","",Données!E8)</f>
      </c>
      <c r="E10" s="23">
        <f t="shared" si="0"/>
      </c>
      <c r="F10" s="23">
        <f t="shared" si="1"/>
      </c>
      <c r="G10" s="26">
        <f t="shared" si="6"/>
      </c>
      <c r="H10" s="31"/>
      <c r="I10" s="32"/>
      <c r="J10" s="28">
        <f t="shared" si="2"/>
      </c>
      <c r="K10" s="27">
        <f t="shared" si="3"/>
      </c>
      <c r="L10" s="27">
        <f t="shared" si="4"/>
      </c>
      <c r="M10" s="53">
        <f t="shared" si="5"/>
      </c>
    </row>
    <row r="11" spans="1:13" ht="12.75">
      <c r="A11" s="21">
        <v>7</v>
      </c>
      <c r="B11" s="52">
        <f>IF(Données!C9="","",Données!C9)</f>
      </c>
      <c r="C11" s="62">
        <f>IF(Données!D9="","",Données!D9)</f>
      </c>
      <c r="D11" s="22">
        <f>IF(Données!E9="","",Données!E9)</f>
      </c>
      <c r="E11" s="23">
        <f t="shared" si="0"/>
      </c>
      <c r="F11" s="23">
        <f t="shared" si="1"/>
      </c>
      <c r="G11" s="26">
        <f t="shared" si="6"/>
      </c>
      <c r="H11" s="31"/>
      <c r="I11" s="32"/>
      <c r="J11" s="28">
        <f t="shared" si="2"/>
      </c>
      <c r="K11" s="27">
        <f t="shared" si="3"/>
      </c>
      <c r="L11" s="27">
        <f t="shared" si="4"/>
      </c>
      <c r="M11" s="53">
        <f t="shared" si="5"/>
      </c>
    </row>
    <row r="12" spans="1:13" ht="12.75">
      <c r="A12" s="21">
        <v>8</v>
      </c>
      <c r="B12" s="52">
        <f>IF(Données!C10="","",Données!C10)</f>
      </c>
      <c r="C12" s="62">
        <f>IF(Données!D10="","",Données!D10)</f>
      </c>
      <c r="D12" s="22">
        <f>IF(Données!E10="","",Données!E10)</f>
      </c>
      <c r="E12" s="23">
        <f t="shared" si="0"/>
      </c>
      <c r="F12" s="23">
        <f t="shared" si="1"/>
      </c>
      <c r="G12" s="26">
        <f t="shared" si="6"/>
      </c>
      <c r="H12" s="31"/>
      <c r="I12" s="32"/>
      <c r="J12" s="28">
        <f t="shared" si="2"/>
      </c>
      <c r="K12" s="27">
        <f t="shared" si="3"/>
      </c>
      <c r="L12" s="27">
        <f t="shared" si="4"/>
      </c>
      <c r="M12" s="53">
        <f t="shared" si="5"/>
      </c>
    </row>
    <row r="13" spans="1:13" ht="12.75">
      <c r="A13" s="21">
        <v>9</v>
      </c>
      <c r="B13" s="52">
        <f>IF(Données!C11="","",Données!C11)</f>
      </c>
      <c r="C13" s="62">
        <f>IF(Données!D11="","",Données!D11)</f>
      </c>
      <c r="D13" s="22">
        <f>IF(Données!E11="","",Données!E11)</f>
      </c>
      <c r="E13" s="23">
        <f t="shared" si="0"/>
      </c>
      <c r="F13" s="23">
        <f t="shared" si="1"/>
      </c>
      <c r="G13" s="26">
        <f t="shared" si="6"/>
      </c>
      <c r="H13" s="31"/>
      <c r="I13" s="32"/>
      <c r="J13" s="28">
        <f t="shared" si="2"/>
      </c>
      <c r="K13" s="27">
        <f t="shared" si="3"/>
      </c>
      <c r="L13" s="27">
        <f t="shared" si="4"/>
      </c>
      <c r="M13" s="53">
        <f t="shared" si="5"/>
      </c>
    </row>
    <row r="14" spans="1:13" ht="12.75">
      <c r="A14" s="21">
        <v>10</v>
      </c>
      <c r="B14" s="52">
        <f>IF(Données!C12="","",Données!C12)</f>
      </c>
      <c r="C14" s="62">
        <f>IF(Données!D12="","",Données!D12)</f>
      </c>
      <c r="D14" s="22">
        <f>IF(Données!E12="","",Données!E12)</f>
      </c>
      <c r="E14" s="23">
        <f t="shared" si="0"/>
      </c>
      <c r="F14" s="23">
        <f t="shared" si="1"/>
      </c>
      <c r="G14" s="26">
        <f t="shared" si="6"/>
      </c>
      <c r="H14" s="31"/>
      <c r="I14" s="32"/>
      <c r="J14" s="28">
        <f t="shared" si="2"/>
      </c>
      <c r="K14" s="27">
        <f t="shared" si="3"/>
      </c>
      <c r="L14" s="27">
        <f t="shared" si="4"/>
      </c>
      <c r="M14" s="53">
        <f t="shared" si="5"/>
      </c>
    </row>
    <row r="15" spans="1:13" ht="12.75">
      <c r="A15" s="21">
        <v>11</v>
      </c>
      <c r="B15" s="52">
        <f>IF(Données!C13="","",Données!C13)</f>
      </c>
      <c r="C15" s="62">
        <f>IF(Données!D13="","",Données!D13)</f>
      </c>
      <c r="D15" s="22">
        <f>IF(Données!E13="","",Données!E13)</f>
      </c>
      <c r="E15" s="23">
        <f t="shared" si="0"/>
      </c>
      <c r="F15" s="23">
        <f t="shared" si="1"/>
      </c>
      <c r="G15" s="26">
        <f t="shared" si="6"/>
      </c>
      <c r="H15" s="31"/>
      <c r="I15" s="32"/>
      <c r="J15" s="28">
        <f t="shared" si="2"/>
      </c>
      <c r="K15" s="27">
        <f t="shared" si="3"/>
      </c>
      <c r="L15" s="27">
        <f t="shared" si="4"/>
      </c>
      <c r="M15" s="53">
        <f t="shared" si="5"/>
      </c>
    </row>
    <row r="16" spans="1:13" ht="13.5" thickBot="1">
      <c r="A16" s="21">
        <v>12</v>
      </c>
      <c r="B16" s="54">
        <f>IF(Données!C14="","",Données!C14)</f>
      </c>
      <c r="C16" s="63">
        <f>IF(Données!D14="","",Données!D14)</f>
      </c>
      <c r="D16" s="55">
        <f>IF(Données!E14="","",Données!E14)</f>
      </c>
      <c r="E16" s="56">
        <f t="shared" si="0"/>
      </c>
      <c r="F16" s="56">
        <f t="shared" si="1"/>
      </c>
      <c r="G16" s="57">
        <f t="shared" si="6"/>
      </c>
      <c r="H16" s="33"/>
      <c r="I16" s="34"/>
      <c r="J16" s="58">
        <f t="shared" si="2"/>
      </c>
      <c r="K16" s="59">
        <f t="shared" si="3"/>
      </c>
      <c r="L16" s="59">
        <f t="shared" si="4"/>
      </c>
      <c r="M16" s="60">
        <f t="shared" si="5"/>
      </c>
    </row>
    <row r="17" spans="2:13" ht="5.25" customHeight="1">
      <c r="B17" s="119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1"/>
    </row>
    <row r="18" spans="2:13" ht="12.75">
      <c r="B18" s="122" t="s">
        <v>49</v>
      </c>
      <c r="C18" s="122"/>
      <c r="D18" s="23">
        <f aca="true" t="shared" si="7" ref="D18:J18">SUM(D5:D16)</f>
        <v>0</v>
      </c>
      <c r="E18" s="23">
        <f t="shared" si="7"/>
        <v>0</v>
      </c>
      <c r="F18" s="23">
        <f t="shared" si="7"/>
        <v>0</v>
      </c>
      <c r="G18" s="23">
        <f t="shared" si="7"/>
        <v>0</v>
      </c>
      <c r="H18" s="23">
        <f t="shared" si="7"/>
        <v>0</v>
      </c>
      <c r="I18" s="23">
        <f t="shared" si="7"/>
        <v>0</v>
      </c>
      <c r="J18" s="23">
        <f t="shared" si="7"/>
        <v>0</v>
      </c>
      <c r="K18" s="66">
        <f>IF(G18=0,"",(G18-J18)/G18)</f>
      </c>
      <c r="L18" s="66">
        <f>IF(F18=0,"",(F18-I18)/F18)</f>
      </c>
      <c r="M18" s="66">
        <f>IF(E18=0,"",(E18-H18)/E18)</f>
      </c>
    </row>
    <row r="19" spans="2:13" ht="4.5" customHeight="1">
      <c r="B19" s="23"/>
      <c r="C19" s="22"/>
      <c r="D19" s="22"/>
      <c r="E19" s="22"/>
      <c r="F19" s="22"/>
      <c r="G19" s="23"/>
      <c r="H19" s="23"/>
      <c r="I19" s="22"/>
      <c r="J19" s="22"/>
      <c r="K19" s="24"/>
      <c r="L19" s="24"/>
      <c r="M19" s="24"/>
    </row>
    <row r="20" spans="2:13" ht="12.75">
      <c r="B20" s="123" t="s">
        <v>61</v>
      </c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</row>
    <row r="21" spans="2:13" ht="7.5" customHeight="1"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</row>
  </sheetData>
  <sheetProtection formatCells="0" formatColumns="0" formatRows="0" selectLockedCells="1"/>
  <mergeCells count="10">
    <mergeCell ref="B17:M17"/>
    <mergeCell ref="B18:C18"/>
    <mergeCell ref="B20:M21"/>
    <mergeCell ref="B1:H1"/>
    <mergeCell ref="I1:M1"/>
    <mergeCell ref="C2:E2"/>
    <mergeCell ref="H2:J2"/>
    <mergeCell ref="D3:E3"/>
    <mergeCell ref="F3:G3"/>
    <mergeCell ref="I3:J3"/>
  </mergeCells>
  <printOptions/>
  <pageMargins left="0.7874015748031497" right="0.7874015748031497" top="1.0236220472440944" bottom="1.0236220472440944" header="0.7874015748031497" footer="0.7874015748031497"/>
  <pageSetup firstPageNumber="1" useFirstPageNumber="1" fitToHeight="1" fitToWidth="1" horizontalDpi="300" verticalDpi="300" orientation="portrait" paperSize="9" scale="79" r:id="rId1"/>
  <headerFooter alignWithMargins="0"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zoomScalePageLayoutView="0" workbookViewId="0" topLeftCell="A1">
      <selection activeCell="F2" sqref="F2"/>
    </sheetView>
  </sheetViews>
  <sheetFormatPr defaultColWidth="11.57421875" defaultRowHeight="15"/>
  <cols>
    <col min="1" max="1" width="3.00390625" style="21" bestFit="1" customWidth="1"/>
    <col min="2" max="2" width="6.28125" style="25" customWidth="1"/>
    <col min="3" max="3" width="14.140625" style="21" customWidth="1"/>
    <col min="4" max="4" width="6.00390625" style="21" bestFit="1" customWidth="1"/>
    <col min="5" max="6" width="8.421875" style="21" bestFit="1" customWidth="1"/>
    <col min="7" max="7" width="8.421875" style="25" bestFit="1" customWidth="1"/>
    <col min="8" max="8" width="9.00390625" style="25" bestFit="1" customWidth="1"/>
    <col min="9" max="10" width="9.00390625" style="21" bestFit="1" customWidth="1"/>
    <col min="11" max="13" width="8.421875" style="21" bestFit="1" customWidth="1"/>
    <col min="14" max="16384" width="11.57421875" style="21" customWidth="1"/>
  </cols>
  <sheetData>
    <row r="1" spans="1:14" ht="20.25">
      <c r="A1" s="35"/>
      <c r="B1" s="124" t="s">
        <v>53</v>
      </c>
      <c r="C1" s="124"/>
      <c r="D1" s="124"/>
      <c r="E1" s="124"/>
      <c r="F1" s="124"/>
      <c r="G1" s="124"/>
      <c r="H1" s="124"/>
      <c r="I1" s="125">
        <v>43466</v>
      </c>
      <c r="J1" s="125"/>
      <c r="K1" s="125"/>
      <c r="L1" s="125"/>
      <c r="M1" s="125"/>
      <c r="N1" s="37"/>
    </row>
    <row r="2" spans="1:14" ht="30">
      <c r="A2" s="35"/>
      <c r="B2" s="36"/>
      <c r="C2" s="125" t="s">
        <v>54</v>
      </c>
      <c r="D2" s="125"/>
      <c r="E2" s="125"/>
      <c r="F2" s="39">
        <v>30</v>
      </c>
      <c r="G2" s="39"/>
      <c r="H2" s="126" t="s">
        <v>62</v>
      </c>
      <c r="I2" s="126"/>
      <c r="J2" s="126"/>
      <c r="K2" s="39">
        <v>0</v>
      </c>
      <c r="L2" s="38"/>
      <c r="M2" s="38"/>
      <c r="N2" s="37"/>
    </row>
    <row r="3" spans="1:14" ht="4.5" customHeight="1" thickBot="1">
      <c r="A3" s="37"/>
      <c r="B3" s="40"/>
      <c r="C3" s="41"/>
      <c r="D3" s="127"/>
      <c r="E3" s="127"/>
      <c r="F3" s="128"/>
      <c r="G3" s="128"/>
      <c r="H3" s="42"/>
      <c r="I3" s="129"/>
      <c r="J3" s="129"/>
      <c r="K3" s="41"/>
      <c r="L3" s="42"/>
      <c r="M3" s="35"/>
      <c r="N3" s="37"/>
    </row>
    <row r="4" spans="2:13" ht="34.5" thickBot="1">
      <c r="B4" s="43" t="s">
        <v>14</v>
      </c>
      <c r="C4" s="44" t="s">
        <v>42</v>
      </c>
      <c r="D4" s="44" t="s">
        <v>43</v>
      </c>
      <c r="E4" s="44" t="s">
        <v>44</v>
      </c>
      <c r="F4" s="44" t="s">
        <v>45</v>
      </c>
      <c r="G4" s="44" t="s">
        <v>46</v>
      </c>
      <c r="H4" s="44" t="s">
        <v>55</v>
      </c>
      <c r="I4" s="44" t="s">
        <v>47</v>
      </c>
      <c r="J4" s="44" t="s">
        <v>48</v>
      </c>
      <c r="K4" s="44" t="s">
        <v>50</v>
      </c>
      <c r="L4" s="44" t="s">
        <v>51</v>
      </c>
      <c r="M4" s="45" t="s">
        <v>52</v>
      </c>
    </row>
    <row r="5" spans="1:13" ht="12.75">
      <c r="A5" s="21">
        <v>1</v>
      </c>
      <c r="B5" s="46">
        <f>IF(Données!C3="","",Données!C3)</f>
      </c>
      <c r="C5" s="61">
        <f>IF(Données!D3="","",Données!D3)</f>
      </c>
      <c r="D5" s="47">
        <f>IF(Données!E3="","",Données!E3)</f>
      </c>
      <c r="E5" s="47">
        <f>IF(D5="","",D5*$F$2)</f>
      </c>
      <c r="F5" s="47">
        <f>IF(D5="","",$K$2*D5)</f>
      </c>
      <c r="G5" s="48">
        <f>IF(D5="","",E5-F5)</f>
      </c>
      <c r="H5" s="29"/>
      <c r="I5" s="30"/>
      <c r="J5" s="49">
        <f>IF(AND(H5="",I5=""),"",H5-I5)</f>
      </c>
      <c r="K5" s="50">
        <f>IF(AND(H5="",I5=""),"",(G5-J5)/G5)</f>
      </c>
      <c r="L5" s="50">
        <f>IF(F5="","",(F5-I5)/F5)</f>
      </c>
      <c r="M5" s="51">
        <f>IF(E5="","",(E5-H5)/E5)</f>
      </c>
    </row>
    <row r="6" spans="1:13" ht="12.75">
      <c r="A6" s="21">
        <v>2</v>
      </c>
      <c r="B6" s="52">
        <f>IF(Données!C4="","",Données!C4)</f>
      </c>
      <c r="C6" s="62">
        <f>IF(Données!D4="","",Données!D4)</f>
      </c>
      <c r="D6" s="23">
        <f>IF(Données!E4="","",Données!E4)</f>
      </c>
      <c r="E6" s="23">
        <f aca="true" t="shared" si="0" ref="E6:E16">IF(D6="","",D6*$F$2)</f>
      </c>
      <c r="F6" s="23">
        <f aca="true" t="shared" si="1" ref="F6:F16">IF(D6="","",$K$2*D6)</f>
      </c>
      <c r="G6" s="26">
        <f>IF(D6="","",E6-F6)</f>
      </c>
      <c r="H6" s="31"/>
      <c r="I6" s="32"/>
      <c r="J6" s="28">
        <f aca="true" t="shared" si="2" ref="J6:J16">IF(AND(H6="",I6=""),"",H6-I6)</f>
      </c>
      <c r="K6" s="27">
        <f aca="true" t="shared" si="3" ref="K6:K16">IF(AND(H6="",I6=""),"",(G6-J6)/G6)</f>
      </c>
      <c r="L6" s="27">
        <f aca="true" t="shared" si="4" ref="L6:L16">IF(F6="","",(F6-I6)/F6)</f>
      </c>
      <c r="M6" s="53">
        <f aca="true" t="shared" si="5" ref="M6:M16">IF(E6="","",(E6-H6)/E6)</f>
      </c>
    </row>
    <row r="7" spans="1:13" ht="12.75">
      <c r="A7" s="21">
        <v>3</v>
      </c>
      <c r="B7" s="52">
        <f>IF(Données!C5="","",Données!C5)</f>
      </c>
      <c r="C7" s="62">
        <f>IF(Données!D5="","",Données!D5)</f>
      </c>
      <c r="D7" s="23">
        <f>IF(Données!E5="","",Données!E5)</f>
      </c>
      <c r="E7" s="23">
        <f t="shared" si="0"/>
      </c>
      <c r="F7" s="23">
        <f t="shared" si="1"/>
      </c>
      <c r="G7" s="26">
        <f>IF(D7="","",E7-F7)</f>
      </c>
      <c r="H7" s="31"/>
      <c r="I7" s="32"/>
      <c r="J7" s="28">
        <f t="shared" si="2"/>
      </c>
      <c r="K7" s="27">
        <f t="shared" si="3"/>
      </c>
      <c r="L7" s="27">
        <f t="shared" si="4"/>
      </c>
      <c r="M7" s="53">
        <f t="shared" si="5"/>
      </c>
    </row>
    <row r="8" spans="1:13" ht="12.75">
      <c r="A8" s="21">
        <v>4</v>
      </c>
      <c r="B8" s="52">
        <f>IF(Données!C6="","",Données!C6)</f>
      </c>
      <c r="C8" s="62">
        <f>IF(Données!D6="","",Données!D6)</f>
      </c>
      <c r="D8" s="22">
        <f>IF(Données!E6="","",Données!E6)</f>
      </c>
      <c r="E8" s="23">
        <f t="shared" si="0"/>
      </c>
      <c r="F8" s="23">
        <f t="shared" si="1"/>
      </c>
      <c r="G8" s="26">
        <f aca="true" t="shared" si="6" ref="G8:G16">IF(D8="","",E8-F8)</f>
      </c>
      <c r="H8" s="31"/>
      <c r="I8" s="32"/>
      <c r="J8" s="28">
        <f t="shared" si="2"/>
      </c>
      <c r="K8" s="27">
        <f t="shared" si="3"/>
      </c>
      <c r="L8" s="27">
        <f t="shared" si="4"/>
      </c>
      <c r="M8" s="53">
        <f t="shared" si="5"/>
      </c>
    </row>
    <row r="9" spans="1:13" ht="12.75">
      <c r="A9" s="21">
        <v>5</v>
      </c>
      <c r="B9" s="52">
        <f>IF(Données!C7="","",Données!C7)</f>
      </c>
      <c r="C9" s="62">
        <f>IF(Données!D7="","",Données!D7)</f>
      </c>
      <c r="D9" s="22">
        <f>IF(Données!E7="","",Données!E7)</f>
      </c>
      <c r="E9" s="23">
        <f t="shared" si="0"/>
      </c>
      <c r="F9" s="23">
        <f t="shared" si="1"/>
      </c>
      <c r="G9" s="26">
        <f t="shared" si="6"/>
      </c>
      <c r="H9" s="31"/>
      <c r="I9" s="32"/>
      <c r="J9" s="28">
        <f t="shared" si="2"/>
      </c>
      <c r="K9" s="27">
        <f t="shared" si="3"/>
      </c>
      <c r="L9" s="27">
        <f t="shared" si="4"/>
      </c>
      <c r="M9" s="53">
        <f t="shared" si="5"/>
      </c>
    </row>
    <row r="10" spans="1:13" ht="12.75">
      <c r="A10" s="21">
        <v>6</v>
      </c>
      <c r="B10" s="52">
        <f>IF(Données!C8="","",Données!C8)</f>
      </c>
      <c r="C10" s="62">
        <f>IF(Données!D8="","",Données!D8)</f>
      </c>
      <c r="D10" s="22">
        <f>IF(Données!E8="","",Données!E8)</f>
      </c>
      <c r="E10" s="23">
        <f t="shared" si="0"/>
      </c>
      <c r="F10" s="23">
        <f t="shared" si="1"/>
      </c>
      <c r="G10" s="26">
        <f t="shared" si="6"/>
      </c>
      <c r="H10" s="31"/>
      <c r="I10" s="32"/>
      <c r="J10" s="28">
        <f t="shared" si="2"/>
      </c>
      <c r="K10" s="27">
        <f t="shared" si="3"/>
      </c>
      <c r="L10" s="27">
        <f t="shared" si="4"/>
      </c>
      <c r="M10" s="53">
        <f t="shared" si="5"/>
      </c>
    </row>
    <row r="11" spans="1:13" ht="12.75">
      <c r="A11" s="21">
        <v>7</v>
      </c>
      <c r="B11" s="52">
        <f>IF(Données!C9="","",Données!C9)</f>
      </c>
      <c r="C11" s="62">
        <f>IF(Données!D9="","",Données!D9)</f>
      </c>
      <c r="D11" s="22">
        <f>IF(Données!E9="","",Données!E9)</f>
      </c>
      <c r="E11" s="23">
        <f t="shared" si="0"/>
      </c>
      <c r="F11" s="23">
        <f t="shared" si="1"/>
      </c>
      <c r="G11" s="26">
        <f t="shared" si="6"/>
      </c>
      <c r="H11" s="31"/>
      <c r="I11" s="32"/>
      <c r="J11" s="28">
        <f t="shared" si="2"/>
      </c>
      <c r="K11" s="27">
        <f t="shared" si="3"/>
      </c>
      <c r="L11" s="27">
        <f t="shared" si="4"/>
      </c>
      <c r="M11" s="53">
        <f t="shared" si="5"/>
      </c>
    </row>
    <row r="12" spans="1:13" ht="12.75">
      <c r="A12" s="21">
        <v>8</v>
      </c>
      <c r="B12" s="52">
        <f>IF(Données!C10="","",Données!C10)</f>
      </c>
      <c r="C12" s="62">
        <f>IF(Données!D10="","",Données!D10)</f>
      </c>
      <c r="D12" s="22">
        <f>IF(Données!E10="","",Données!E10)</f>
      </c>
      <c r="E12" s="23">
        <f t="shared" si="0"/>
      </c>
      <c r="F12" s="23">
        <f t="shared" si="1"/>
      </c>
      <c r="G12" s="26">
        <f t="shared" si="6"/>
      </c>
      <c r="H12" s="31"/>
      <c r="I12" s="32"/>
      <c r="J12" s="28">
        <f t="shared" si="2"/>
      </c>
      <c r="K12" s="27">
        <f t="shared" si="3"/>
      </c>
      <c r="L12" s="27">
        <f t="shared" si="4"/>
      </c>
      <c r="M12" s="53">
        <f t="shared" si="5"/>
      </c>
    </row>
    <row r="13" spans="1:13" ht="12.75">
      <c r="A13" s="21">
        <v>9</v>
      </c>
      <c r="B13" s="52">
        <f>IF(Données!C11="","",Données!C11)</f>
      </c>
      <c r="C13" s="62">
        <f>IF(Données!D11="","",Données!D11)</f>
      </c>
      <c r="D13" s="22">
        <f>IF(Données!E11="","",Données!E11)</f>
      </c>
      <c r="E13" s="23">
        <f t="shared" si="0"/>
      </c>
      <c r="F13" s="23">
        <f t="shared" si="1"/>
      </c>
      <c r="G13" s="26">
        <f t="shared" si="6"/>
      </c>
      <c r="H13" s="31"/>
      <c r="I13" s="32"/>
      <c r="J13" s="28">
        <f t="shared" si="2"/>
      </c>
      <c r="K13" s="27">
        <f t="shared" si="3"/>
      </c>
      <c r="L13" s="27">
        <f t="shared" si="4"/>
      </c>
      <c r="M13" s="53">
        <f t="shared" si="5"/>
      </c>
    </row>
    <row r="14" spans="1:13" ht="12.75">
      <c r="A14" s="21">
        <v>10</v>
      </c>
      <c r="B14" s="52">
        <f>IF(Données!C12="","",Données!C12)</f>
      </c>
      <c r="C14" s="62">
        <f>IF(Données!D12="","",Données!D12)</f>
      </c>
      <c r="D14" s="22">
        <f>IF(Données!E12="","",Données!E12)</f>
      </c>
      <c r="E14" s="23">
        <f t="shared" si="0"/>
      </c>
      <c r="F14" s="23">
        <f t="shared" si="1"/>
      </c>
      <c r="G14" s="26">
        <f t="shared" si="6"/>
      </c>
      <c r="H14" s="31"/>
      <c r="I14" s="32"/>
      <c r="J14" s="28">
        <f t="shared" si="2"/>
      </c>
      <c r="K14" s="27">
        <f t="shared" si="3"/>
      </c>
      <c r="L14" s="27">
        <f t="shared" si="4"/>
      </c>
      <c r="M14" s="53">
        <f t="shared" si="5"/>
      </c>
    </row>
    <row r="15" spans="1:13" ht="12.75">
      <c r="A15" s="21">
        <v>11</v>
      </c>
      <c r="B15" s="52">
        <f>IF(Données!C13="","",Données!C13)</f>
      </c>
      <c r="C15" s="62">
        <f>IF(Données!D13="","",Données!D13)</f>
      </c>
      <c r="D15" s="22">
        <f>IF(Données!E13="","",Données!E13)</f>
      </c>
      <c r="E15" s="23">
        <f t="shared" si="0"/>
      </c>
      <c r="F15" s="23">
        <f t="shared" si="1"/>
      </c>
      <c r="G15" s="26">
        <f t="shared" si="6"/>
      </c>
      <c r="H15" s="31"/>
      <c r="I15" s="32"/>
      <c r="J15" s="28">
        <f t="shared" si="2"/>
      </c>
      <c r="K15" s="27">
        <f t="shared" si="3"/>
      </c>
      <c r="L15" s="27">
        <f t="shared" si="4"/>
      </c>
      <c r="M15" s="53">
        <f t="shared" si="5"/>
      </c>
    </row>
    <row r="16" spans="1:13" ht="13.5" thickBot="1">
      <c r="A16" s="21">
        <v>12</v>
      </c>
      <c r="B16" s="54">
        <f>IF(Données!C14="","",Données!C14)</f>
      </c>
      <c r="C16" s="63">
        <f>IF(Données!D14="","",Données!D14)</f>
      </c>
      <c r="D16" s="55">
        <f>IF(Données!E14="","",Données!E14)</f>
      </c>
      <c r="E16" s="56">
        <f t="shared" si="0"/>
      </c>
      <c r="F16" s="56">
        <f t="shared" si="1"/>
      </c>
      <c r="G16" s="57">
        <f t="shared" si="6"/>
      </c>
      <c r="H16" s="33"/>
      <c r="I16" s="34"/>
      <c r="J16" s="58">
        <f t="shared" si="2"/>
      </c>
      <c r="K16" s="59">
        <f t="shared" si="3"/>
      </c>
      <c r="L16" s="59">
        <f t="shared" si="4"/>
      </c>
      <c r="M16" s="60">
        <f t="shared" si="5"/>
      </c>
    </row>
    <row r="17" spans="2:13" ht="5.25" customHeight="1">
      <c r="B17" s="119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1"/>
    </row>
    <row r="18" spans="2:13" ht="12.75">
      <c r="B18" s="122" t="s">
        <v>49</v>
      </c>
      <c r="C18" s="122"/>
      <c r="D18" s="23">
        <f aca="true" t="shared" si="7" ref="D18:J18">SUM(D5:D16)</f>
        <v>0</v>
      </c>
      <c r="E18" s="23">
        <f t="shared" si="7"/>
        <v>0</v>
      </c>
      <c r="F18" s="23">
        <f t="shared" si="7"/>
        <v>0</v>
      </c>
      <c r="G18" s="23">
        <f t="shared" si="7"/>
        <v>0</v>
      </c>
      <c r="H18" s="23">
        <f t="shared" si="7"/>
        <v>0</v>
      </c>
      <c r="I18" s="23">
        <f t="shared" si="7"/>
        <v>0</v>
      </c>
      <c r="J18" s="23">
        <f t="shared" si="7"/>
        <v>0</v>
      </c>
      <c r="K18" s="66">
        <f>IF(G18=0,"",(G18-J18)/G18)</f>
      </c>
      <c r="L18" s="66">
        <f>IF(F18=0,"",(F18-I18)/F18)</f>
      </c>
      <c r="M18" s="66">
        <f>IF(E18=0,"",(E18-H18)/E18)</f>
      </c>
    </row>
    <row r="19" spans="2:13" ht="4.5" customHeight="1">
      <c r="B19" s="23"/>
      <c r="C19" s="22"/>
      <c r="D19" s="22"/>
      <c r="E19" s="22"/>
      <c r="F19" s="22"/>
      <c r="G19" s="23"/>
      <c r="H19" s="23"/>
      <c r="I19" s="22"/>
      <c r="J19" s="22"/>
      <c r="K19" s="24"/>
      <c r="L19" s="24"/>
      <c r="M19" s="24"/>
    </row>
    <row r="20" spans="2:13" ht="12.75">
      <c r="B20" s="123" t="s">
        <v>61</v>
      </c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</row>
    <row r="21" spans="2:13" ht="7.5" customHeight="1"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</row>
  </sheetData>
  <sheetProtection formatCells="0" formatColumns="0" formatRows="0" selectLockedCells="1"/>
  <mergeCells count="10">
    <mergeCell ref="B17:M17"/>
    <mergeCell ref="B18:C18"/>
    <mergeCell ref="B20:M21"/>
    <mergeCell ref="B1:H1"/>
    <mergeCell ref="I1:M1"/>
    <mergeCell ref="C2:E2"/>
    <mergeCell ref="H2:J2"/>
    <mergeCell ref="D3:E3"/>
    <mergeCell ref="F3:G3"/>
    <mergeCell ref="I3:J3"/>
  </mergeCells>
  <printOptions/>
  <pageMargins left="0.7874015748031497" right="0.7874015748031497" top="1.0236220472440944" bottom="1.0236220472440944" header="0.7874015748031497" footer="0.7874015748031497"/>
  <pageSetup firstPageNumber="1" useFirstPageNumber="1" fitToHeight="1" fitToWidth="1" horizontalDpi="300" verticalDpi="300" orientation="portrait" paperSize="9" scale="79" r:id="rId1"/>
  <headerFooter alignWithMargins="0"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zoomScalePageLayoutView="0" workbookViewId="0" topLeftCell="A1">
      <selection activeCell="F2" sqref="F2"/>
    </sheetView>
  </sheetViews>
  <sheetFormatPr defaultColWidth="11.57421875" defaultRowHeight="15"/>
  <cols>
    <col min="1" max="1" width="3.00390625" style="21" bestFit="1" customWidth="1"/>
    <col min="2" max="2" width="6.28125" style="25" customWidth="1"/>
    <col min="3" max="3" width="14.140625" style="21" customWidth="1"/>
    <col min="4" max="4" width="6.00390625" style="21" bestFit="1" customWidth="1"/>
    <col min="5" max="6" width="8.421875" style="21" bestFit="1" customWidth="1"/>
    <col min="7" max="7" width="8.421875" style="25" bestFit="1" customWidth="1"/>
    <col min="8" max="8" width="9.00390625" style="25" bestFit="1" customWidth="1"/>
    <col min="9" max="10" width="9.00390625" style="21" bestFit="1" customWidth="1"/>
    <col min="11" max="13" width="8.421875" style="21" bestFit="1" customWidth="1"/>
    <col min="14" max="16384" width="11.57421875" style="21" customWidth="1"/>
  </cols>
  <sheetData>
    <row r="1" spans="1:14" ht="20.25">
      <c r="A1" s="35"/>
      <c r="B1" s="124" t="s">
        <v>53</v>
      </c>
      <c r="C1" s="124"/>
      <c r="D1" s="124"/>
      <c r="E1" s="124"/>
      <c r="F1" s="124"/>
      <c r="G1" s="124"/>
      <c r="H1" s="124"/>
      <c r="I1" s="125">
        <v>43497</v>
      </c>
      <c r="J1" s="125"/>
      <c r="K1" s="125"/>
      <c r="L1" s="125"/>
      <c r="M1" s="125"/>
      <c r="N1" s="37"/>
    </row>
    <row r="2" spans="1:14" ht="30">
      <c r="A2" s="35"/>
      <c r="B2" s="36"/>
      <c r="C2" s="125" t="s">
        <v>54</v>
      </c>
      <c r="D2" s="125"/>
      <c r="E2" s="125"/>
      <c r="F2" s="39">
        <v>16</v>
      </c>
      <c r="G2" s="39"/>
      <c r="H2" s="126" t="s">
        <v>62</v>
      </c>
      <c r="I2" s="126"/>
      <c r="J2" s="126"/>
      <c r="K2" s="39">
        <v>0</v>
      </c>
      <c r="L2" s="38"/>
      <c r="M2" s="38"/>
      <c r="N2" s="37"/>
    </row>
    <row r="3" spans="1:14" ht="4.5" customHeight="1" thickBot="1">
      <c r="A3" s="37"/>
      <c r="B3" s="40"/>
      <c r="C3" s="41"/>
      <c r="D3" s="127"/>
      <c r="E3" s="127"/>
      <c r="F3" s="128"/>
      <c r="G3" s="128"/>
      <c r="H3" s="42"/>
      <c r="I3" s="129"/>
      <c r="J3" s="129"/>
      <c r="K3" s="41"/>
      <c r="L3" s="42"/>
      <c r="M3" s="35"/>
      <c r="N3" s="37"/>
    </row>
    <row r="4" spans="2:13" ht="34.5" thickBot="1">
      <c r="B4" s="43" t="s">
        <v>14</v>
      </c>
      <c r="C4" s="44" t="s">
        <v>42</v>
      </c>
      <c r="D4" s="44" t="s">
        <v>43</v>
      </c>
      <c r="E4" s="44" t="s">
        <v>44</v>
      </c>
      <c r="F4" s="44" t="s">
        <v>45</v>
      </c>
      <c r="G4" s="44" t="s">
        <v>46</v>
      </c>
      <c r="H4" s="44" t="s">
        <v>55</v>
      </c>
      <c r="I4" s="44" t="s">
        <v>47</v>
      </c>
      <c r="J4" s="44" t="s">
        <v>48</v>
      </c>
      <c r="K4" s="44" t="s">
        <v>50</v>
      </c>
      <c r="L4" s="44" t="s">
        <v>51</v>
      </c>
      <c r="M4" s="45" t="s">
        <v>52</v>
      </c>
    </row>
    <row r="5" spans="1:13" ht="12.75">
      <c r="A5" s="21">
        <v>1</v>
      </c>
      <c r="B5" s="46">
        <f>IF(Données!C3="","",Données!C3)</f>
      </c>
      <c r="C5" s="61">
        <f>IF(Données!D3="","",Données!D3)</f>
      </c>
      <c r="D5" s="47">
        <f>IF(Données!E3="","",Données!E3)</f>
      </c>
      <c r="E5" s="47">
        <f>IF(D5="","",D5*$F$2)</f>
      </c>
      <c r="F5" s="47">
        <f>IF(D5="","",$K$2*D5)</f>
      </c>
      <c r="G5" s="48">
        <f>IF(D5="","",E5-F5)</f>
      </c>
      <c r="H5" s="29"/>
      <c r="I5" s="30"/>
      <c r="J5" s="49">
        <f>IF(AND(H5="",I5=""),"",H5-I5)</f>
      </c>
      <c r="K5" s="50">
        <f>IF(AND(H5="",I5=""),"",(G5-J5)/G5)</f>
      </c>
      <c r="L5" s="50">
        <f>IF(F5="","",(F5-I5)/F5)</f>
      </c>
      <c r="M5" s="51">
        <f>IF(E5="","",(E5-H5)/E5)</f>
      </c>
    </row>
    <row r="6" spans="1:13" ht="12.75">
      <c r="A6" s="21">
        <v>2</v>
      </c>
      <c r="B6" s="52">
        <f>IF(Données!C4="","",Données!C4)</f>
      </c>
      <c r="C6" s="62">
        <f>IF(Données!D4="","",Données!D4)</f>
      </c>
      <c r="D6" s="23">
        <f>IF(Données!E4="","",Données!E4)</f>
      </c>
      <c r="E6" s="23">
        <f aca="true" t="shared" si="0" ref="E6:E16">IF(D6="","",D6*$F$2)</f>
      </c>
      <c r="F6" s="23">
        <f aca="true" t="shared" si="1" ref="F6:F16">IF(D6="","",$K$2*D6)</f>
      </c>
      <c r="G6" s="26">
        <f>IF(D6="","",E6-F6)</f>
      </c>
      <c r="H6" s="31"/>
      <c r="I6" s="32"/>
      <c r="J6" s="28">
        <f aca="true" t="shared" si="2" ref="J6:J16">IF(AND(H6="",I6=""),"",H6-I6)</f>
      </c>
      <c r="K6" s="27">
        <f aca="true" t="shared" si="3" ref="K6:K16">IF(AND(H6="",I6=""),"",(G6-J6)/G6)</f>
      </c>
      <c r="L6" s="27">
        <f aca="true" t="shared" si="4" ref="L6:L16">IF(F6="","",(F6-I6)/F6)</f>
      </c>
      <c r="M6" s="53">
        <f aca="true" t="shared" si="5" ref="M6:M16">IF(E6="","",(E6-H6)/E6)</f>
      </c>
    </row>
    <row r="7" spans="1:13" ht="12.75">
      <c r="A7" s="21">
        <v>3</v>
      </c>
      <c r="B7" s="52">
        <f>IF(Données!C5="","",Données!C5)</f>
      </c>
      <c r="C7" s="62">
        <f>IF(Données!D5="","",Données!D5)</f>
      </c>
      <c r="D7" s="23">
        <f>IF(Données!E5="","",Données!E5)</f>
      </c>
      <c r="E7" s="23">
        <f t="shared" si="0"/>
      </c>
      <c r="F7" s="23">
        <f t="shared" si="1"/>
      </c>
      <c r="G7" s="26">
        <f>IF(D7="","",E7-F7)</f>
      </c>
      <c r="H7" s="31"/>
      <c r="I7" s="32"/>
      <c r="J7" s="28">
        <f t="shared" si="2"/>
      </c>
      <c r="K7" s="27">
        <f t="shared" si="3"/>
      </c>
      <c r="L7" s="27">
        <f t="shared" si="4"/>
      </c>
      <c r="M7" s="53">
        <f t="shared" si="5"/>
      </c>
    </row>
    <row r="8" spans="1:13" ht="12.75">
      <c r="A8" s="21">
        <v>4</v>
      </c>
      <c r="B8" s="52">
        <f>IF(Données!C6="","",Données!C6)</f>
      </c>
      <c r="C8" s="62">
        <f>IF(Données!D6="","",Données!D6)</f>
      </c>
      <c r="D8" s="22">
        <f>IF(Données!E6="","",Données!E6)</f>
      </c>
      <c r="E8" s="23">
        <f t="shared" si="0"/>
      </c>
      <c r="F8" s="23">
        <f t="shared" si="1"/>
      </c>
      <c r="G8" s="26">
        <f aca="true" t="shared" si="6" ref="G8:G16">IF(D8="","",E8-F8)</f>
      </c>
      <c r="H8" s="31"/>
      <c r="I8" s="32"/>
      <c r="J8" s="28">
        <f t="shared" si="2"/>
      </c>
      <c r="K8" s="27">
        <f t="shared" si="3"/>
      </c>
      <c r="L8" s="27">
        <f t="shared" si="4"/>
      </c>
      <c r="M8" s="53">
        <f t="shared" si="5"/>
      </c>
    </row>
    <row r="9" spans="1:13" ht="12.75">
      <c r="A9" s="21">
        <v>5</v>
      </c>
      <c r="B9" s="52">
        <f>IF(Données!C7="","",Données!C7)</f>
      </c>
      <c r="C9" s="62">
        <f>IF(Données!D7="","",Données!D7)</f>
      </c>
      <c r="D9" s="22">
        <f>IF(Données!E7="","",Données!E7)</f>
      </c>
      <c r="E9" s="23">
        <f t="shared" si="0"/>
      </c>
      <c r="F9" s="23">
        <f t="shared" si="1"/>
      </c>
      <c r="G9" s="26">
        <f t="shared" si="6"/>
      </c>
      <c r="H9" s="31"/>
      <c r="I9" s="32"/>
      <c r="J9" s="28">
        <f t="shared" si="2"/>
      </c>
      <c r="K9" s="27">
        <f t="shared" si="3"/>
      </c>
      <c r="L9" s="27">
        <f t="shared" si="4"/>
      </c>
      <c r="M9" s="53">
        <f t="shared" si="5"/>
      </c>
    </row>
    <row r="10" spans="1:13" ht="12.75">
      <c r="A10" s="21">
        <v>6</v>
      </c>
      <c r="B10" s="52">
        <f>IF(Données!C8="","",Données!C8)</f>
      </c>
      <c r="C10" s="62">
        <f>IF(Données!D8="","",Données!D8)</f>
      </c>
      <c r="D10" s="22">
        <f>IF(Données!E8="","",Données!E8)</f>
      </c>
      <c r="E10" s="23">
        <f t="shared" si="0"/>
      </c>
      <c r="F10" s="23">
        <f t="shared" si="1"/>
      </c>
      <c r="G10" s="26">
        <f t="shared" si="6"/>
      </c>
      <c r="H10" s="31"/>
      <c r="I10" s="32"/>
      <c r="J10" s="28">
        <f t="shared" si="2"/>
      </c>
      <c r="K10" s="27">
        <f t="shared" si="3"/>
      </c>
      <c r="L10" s="27">
        <f t="shared" si="4"/>
      </c>
      <c r="M10" s="53">
        <f t="shared" si="5"/>
      </c>
    </row>
    <row r="11" spans="1:13" ht="12.75">
      <c r="A11" s="21">
        <v>7</v>
      </c>
      <c r="B11" s="52">
        <f>IF(Données!C9="","",Données!C9)</f>
      </c>
      <c r="C11" s="62">
        <f>IF(Données!D9="","",Données!D9)</f>
      </c>
      <c r="D11" s="22">
        <f>IF(Données!E9="","",Données!E9)</f>
      </c>
      <c r="E11" s="23">
        <f t="shared" si="0"/>
      </c>
      <c r="F11" s="23">
        <f t="shared" si="1"/>
      </c>
      <c r="G11" s="26">
        <f t="shared" si="6"/>
      </c>
      <c r="H11" s="31"/>
      <c r="I11" s="32"/>
      <c r="J11" s="28">
        <f t="shared" si="2"/>
      </c>
      <c r="K11" s="27">
        <f t="shared" si="3"/>
      </c>
      <c r="L11" s="27">
        <f t="shared" si="4"/>
      </c>
      <c r="M11" s="53">
        <f t="shared" si="5"/>
      </c>
    </row>
    <row r="12" spans="1:13" ht="12.75">
      <c r="A12" s="21">
        <v>8</v>
      </c>
      <c r="B12" s="52">
        <f>IF(Données!C10="","",Données!C10)</f>
      </c>
      <c r="C12" s="62">
        <f>IF(Données!D10="","",Données!D10)</f>
      </c>
      <c r="D12" s="22">
        <f>IF(Données!E10="","",Données!E10)</f>
      </c>
      <c r="E12" s="23">
        <f t="shared" si="0"/>
      </c>
      <c r="F12" s="23">
        <f t="shared" si="1"/>
      </c>
      <c r="G12" s="26">
        <f t="shared" si="6"/>
      </c>
      <c r="H12" s="31"/>
      <c r="I12" s="32"/>
      <c r="J12" s="28">
        <f t="shared" si="2"/>
      </c>
      <c r="K12" s="27">
        <f t="shared" si="3"/>
      </c>
      <c r="L12" s="27">
        <f t="shared" si="4"/>
      </c>
      <c r="M12" s="53">
        <f t="shared" si="5"/>
      </c>
    </row>
    <row r="13" spans="1:13" ht="12.75">
      <c r="A13" s="21">
        <v>9</v>
      </c>
      <c r="B13" s="52">
        <f>IF(Données!C11="","",Données!C11)</f>
      </c>
      <c r="C13" s="62">
        <f>IF(Données!D11="","",Données!D11)</f>
      </c>
      <c r="D13" s="22">
        <f>IF(Données!E11="","",Données!E11)</f>
      </c>
      <c r="E13" s="23">
        <f t="shared" si="0"/>
      </c>
      <c r="F13" s="23">
        <f t="shared" si="1"/>
      </c>
      <c r="G13" s="26">
        <f t="shared" si="6"/>
      </c>
      <c r="H13" s="31"/>
      <c r="I13" s="32"/>
      <c r="J13" s="28">
        <f t="shared" si="2"/>
      </c>
      <c r="K13" s="27">
        <f t="shared" si="3"/>
      </c>
      <c r="L13" s="27">
        <f t="shared" si="4"/>
      </c>
      <c r="M13" s="53">
        <f t="shared" si="5"/>
      </c>
    </row>
    <row r="14" spans="1:13" ht="12.75">
      <c r="A14" s="21">
        <v>10</v>
      </c>
      <c r="B14" s="52">
        <f>IF(Données!C12="","",Données!C12)</f>
      </c>
      <c r="C14" s="62">
        <f>IF(Données!D12="","",Données!D12)</f>
      </c>
      <c r="D14" s="22">
        <f>IF(Données!E12="","",Données!E12)</f>
      </c>
      <c r="E14" s="23">
        <f t="shared" si="0"/>
      </c>
      <c r="F14" s="23">
        <f t="shared" si="1"/>
      </c>
      <c r="G14" s="26">
        <f t="shared" si="6"/>
      </c>
      <c r="H14" s="31"/>
      <c r="I14" s="32"/>
      <c r="J14" s="28">
        <f t="shared" si="2"/>
      </c>
      <c r="K14" s="27">
        <f t="shared" si="3"/>
      </c>
      <c r="L14" s="27">
        <f t="shared" si="4"/>
      </c>
      <c r="M14" s="53">
        <f t="shared" si="5"/>
      </c>
    </row>
    <row r="15" spans="1:13" ht="12.75">
      <c r="A15" s="21">
        <v>11</v>
      </c>
      <c r="B15" s="52">
        <f>IF(Données!C13="","",Données!C13)</f>
      </c>
      <c r="C15" s="62">
        <f>IF(Données!D13="","",Données!D13)</f>
      </c>
      <c r="D15" s="22">
        <f>IF(Données!E13="","",Données!E13)</f>
      </c>
      <c r="E15" s="23">
        <f t="shared" si="0"/>
      </c>
      <c r="F15" s="23">
        <f t="shared" si="1"/>
      </c>
      <c r="G15" s="26">
        <f t="shared" si="6"/>
      </c>
      <c r="H15" s="31"/>
      <c r="I15" s="32"/>
      <c r="J15" s="28">
        <f t="shared" si="2"/>
      </c>
      <c r="K15" s="27">
        <f t="shared" si="3"/>
      </c>
      <c r="L15" s="27">
        <f t="shared" si="4"/>
      </c>
      <c r="M15" s="53">
        <f t="shared" si="5"/>
      </c>
    </row>
    <row r="16" spans="1:13" ht="13.5" thickBot="1">
      <c r="A16" s="21">
        <v>12</v>
      </c>
      <c r="B16" s="54">
        <f>IF(Données!C14="","",Données!C14)</f>
      </c>
      <c r="C16" s="63">
        <f>IF(Données!D14="","",Données!D14)</f>
      </c>
      <c r="D16" s="55">
        <f>IF(Données!E14="","",Données!E14)</f>
      </c>
      <c r="E16" s="56">
        <f t="shared" si="0"/>
      </c>
      <c r="F16" s="56">
        <f t="shared" si="1"/>
      </c>
      <c r="G16" s="57">
        <f t="shared" si="6"/>
      </c>
      <c r="H16" s="33"/>
      <c r="I16" s="34"/>
      <c r="J16" s="58">
        <f t="shared" si="2"/>
      </c>
      <c r="K16" s="59">
        <f t="shared" si="3"/>
      </c>
      <c r="L16" s="59">
        <f t="shared" si="4"/>
      </c>
      <c r="M16" s="60">
        <f t="shared" si="5"/>
      </c>
    </row>
    <row r="17" spans="2:13" ht="5.25" customHeight="1">
      <c r="B17" s="119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1"/>
    </row>
    <row r="18" spans="2:13" ht="12.75">
      <c r="B18" s="122" t="s">
        <v>49</v>
      </c>
      <c r="C18" s="122"/>
      <c r="D18" s="23">
        <f aca="true" t="shared" si="7" ref="D18:J18">SUM(D5:D16)</f>
        <v>0</v>
      </c>
      <c r="E18" s="23">
        <f t="shared" si="7"/>
        <v>0</v>
      </c>
      <c r="F18" s="23">
        <f t="shared" si="7"/>
        <v>0</v>
      </c>
      <c r="G18" s="23">
        <f t="shared" si="7"/>
        <v>0</v>
      </c>
      <c r="H18" s="23">
        <f t="shared" si="7"/>
        <v>0</v>
      </c>
      <c r="I18" s="23">
        <f t="shared" si="7"/>
        <v>0</v>
      </c>
      <c r="J18" s="23">
        <f t="shared" si="7"/>
        <v>0</v>
      </c>
      <c r="K18" s="66">
        <f>IF(G18=0,"",(G18-J18)/G18)</f>
      </c>
      <c r="L18" s="66">
        <f>IF(F18=0,"",(F18-I18)/F18)</f>
      </c>
      <c r="M18" s="66">
        <f>IF(E18=0,"",(E18-H18)/E18)</f>
      </c>
    </row>
    <row r="19" spans="2:13" ht="4.5" customHeight="1">
      <c r="B19" s="23"/>
      <c r="C19" s="22"/>
      <c r="D19" s="22"/>
      <c r="E19" s="22"/>
      <c r="F19" s="22"/>
      <c r="G19" s="23"/>
      <c r="H19" s="23"/>
      <c r="I19" s="22"/>
      <c r="J19" s="22"/>
      <c r="K19" s="24"/>
      <c r="L19" s="24"/>
      <c r="M19" s="24"/>
    </row>
    <row r="20" spans="2:13" ht="12.75">
      <c r="B20" s="123" t="s">
        <v>61</v>
      </c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</row>
    <row r="21" spans="2:13" ht="7.5" customHeight="1"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</row>
  </sheetData>
  <sheetProtection formatCells="0" formatColumns="0" formatRows="0" selectLockedCells="1"/>
  <mergeCells count="10">
    <mergeCell ref="B17:M17"/>
    <mergeCell ref="B18:C18"/>
    <mergeCell ref="B20:M21"/>
    <mergeCell ref="B1:H1"/>
    <mergeCell ref="I1:M1"/>
    <mergeCell ref="C2:E2"/>
    <mergeCell ref="H2:J2"/>
    <mergeCell ref="D3:E3"/>
    <mergeCell ref="F3:G3"/>
    <mergeCell ref="I3:J3"/>
  </mergeCells>
  <printOptions/>
  <pageMargins left="0.7874015748031497" right="0.7874015748031497" top="1.0236220472440944" bottom="1.0236220472440944" header="0.7874015748031497" footer="0.7874015748031497"/>
  <pageSetup firstPageNumber="1" useFirstPageNumber="1" fitToHeight="1" fitToWidth="1" horizontalDpi="300" verticalDpi="300" orientation="portrait" paperSize="9" scale="79" r:id="rId1"/>
  <headerFooter alignWithMargins="0"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zoomScalePageLayoutView="0" workbookViewId="0" topLeftCell="A1">
      <selection activeCell="F2" sqref="F2"/>
    </sheetView>
  </sheetViews>
  <sheetFormatPr defaultColWidth="11.57421875" defaultRowHeight="15"/>
  <cols>
    <col min="1" max="1" width="3.00390625" style="21" bestFit="1" customWidth="1"/>
    <col min="2" max="2" width="6.28125" style="25" customWidth="1"/>
    <col min="3" max="3" width="14.140625" style="21" customWidth="1"/>
    <col min="4" max="4" width="6.00390625" style="21" bestFit="1" customWidth="1"/>
    <col min="5" max="6" width="8.421875" style="21" bestFit="1" customWidth="1"/>
    <col min="7" max="7" width="8.421875" style="25" bestFit="1" customWidth="1"/>
    <col min="8" max="8" width="9.00390625" style="25" bestFit="1" customWidth="1"/>
    <col min="9" max="10" width="9.00390625" style="21" bestFit="1" customWidth="1"/>
    <col min="11" max="13" width="8.421875" style="21" bestFit="1" customWidth="1"/>
    <col min="14" max="16384" width="11.57421875" style="21" customWidth="1"/>
  </cols>
  <sheetData>
    <row r="1" spans="1:14" ht="20.25">
      <c r="A1" s="35"/>
      <c r="B1" s="124" t="s">
        <v>53</v>
      </c>
      <c r="C1" s="124"/>
      <c r="D1" s="124"/>
      <c r="E1" s="124"/>
      <c r="F1" s="124"/>
      <c r="G1" s="124"/>
      <c r="H1" s="124"/>
      <c r="I1" s="125">
        <v>43525</v>
      </c>
      <c r="J1" s="125"/>
      <c r="K1" s="125"/>
      <c r="L1" s="125"/>
      <c r="M1" s="125"/>
      <c r="N1" s="37"/>
    </row>
    <row r="2" spans="1:14" ht="30">
      <c r="A2" s="35"/>
      <c r="B2" s="36"/>
      <c r="C2" s="125" t="s">
        <v>54</v>
      </c>
      <c r="D2" s="125"/>
      <c r="E2" s="125"/>
      <c r="F2" s="39">
        <v>34</v>
      </c>
      <c r="G2" s="39"/>
      <c r="H2" s="126" t="s">
        <v>62</v>
      </c>
      <c r="I2" s="126"/>
      <c r="J2" s="126"/>
      <c r="K2" s="39">
        <v>0</v>
      </c>
      <c r="L2" s="38"/>
      <c r="M2" s="38"/>
      <c r="N2" s="37"/>
    </row>
    <row r="3" spans="1:14" ht="4.5" customHeight="1" thickBot="1">
      <c r="A3" s="37"/>
      <c r="B3" s="40"/>
      <c r="C3" s="41"/>
      <c r="D3" s="127"/>
      <c r="E3" s="127"/>
      <c r="F3" s="128"/>
      <c r="G3" s="128"/>
      <c r="H3" s="42"/>
      <c r="I3" s="129"/>
      <c r="J3" s="129"/>
      <c r="K3" s="41"/>
      <c r="L3" s="42"/>
      <c r="M3" s="35"/>
      <c r="N3" s="37"/>
    </row>
    <row r="4" spans="2:13" ht="34.5" thickBot="1">
      <c r="B4" s="43" t="s">
        <v>14</v>
      </c>
      <c r="C4" s="44" t="s">
        <v>42</v>
      </c>
      <c r="D4" s="44" t="s">
        <v>43</v>
      </c>
      <c r="E4" s="44" t="s">
        <v>44</v>
      </c>
      <c r="F4" s="44" t="s">
        <v>45</v>
      </c>
      <c r="G4" s="44" t="s">
        <v>46</v>
      </c>
      <c r="H4" s="44" t="s">
        <v>55</v>
      </c>
      <c r="I4" s="44" t="s">
        <v>47</v>
      </c>
      <c r="J4" s="44" t="s">
        <v>48</v>
      </c>
      <c r="K4" s="44" t="s">
        <v>50</v>
      </c>
      <c r="L4" s="44" t="s">
        <v>51</v>
      </c>
      <c r="M4" s="45" t="s">
        <v>52</v>
      </c>
    </row>
    <row r="5" spans="1:13" ht="12.75">
      <c r="A5" s="21">
        <v>1</v>
      </c>
      <c r="B5" s="46">
        <f>IF(Données!C3="","",Données!C3)</f>
      </c>
      <c r="C5" s="61">
        <f>IF(Données!D3="","",Données!D3)</f>
      </c>
      <c r="D5" s="47">
        <f>IF(Données!E3="","",Données!E3)</f>
      </c>
      <c r="E5" s="47">
        <f>IF(D5="","",D5*$F$2)</f>
      </c>
      <c r="F5" s="47">
        <f>IF(D5="","",$K$2*D5)</f>
      </c>
      <c r="G5" s="48">
        <f>IF(D5="","",E5-F5)</f>
      </c>
      <c r="H5" s="29"/>
      <c r="I5" s="30"/>
      <c r="J5" s="49">
        <f>IF(AND(H5="",I5=""),"",H5-I5)</f>
      </c>
      <c r="K5" s="50">
        <f>IF(AND(H5="",I5=""),"",(G5-J5)/G5)</f>
      </c>
      <c r="L5" s="50">
        <f>IF(F5="","",(F5-I5)/F5)</f>
      </c>
      <c r="M5" s="51">
        <f>IF(E5="","",(E5-H5)/E5)</f>
      </c>
    </row>
    <row r="6" spans="1:13" ht="12.75">
      <c r="A6" s="21">
        <v>2</v>
      </c>
      <c r="B6" s="52">
        <f>IF(Données!C4="","",Données!C4)</f>
      </c>
      <c r="C6" s="62">
        <f>IF(Données!D4="","",Données!D4)</f>
      </c>
      <c r="D6" s="23">
        <f>IF(Données!E4="","",Données!E4)</f>
      </c>
      <c r="E6" s="23">
        <f aca="true" t="shared" si="0" ref="E6:E16">IF(D6="","",D6*$F$2)</f>
      </c>
      <c r="F6" s="23">
        <f aca="true" t="shared" si="1" ref="F6:F16">IF(D6="","",$K$2*D6)</f>
      </c>
      <c r="G6" s="26">
        <f>IF(D6="","",E6-F6)</f>
      </c>
      <c r="H6" s="31"/>
      <c r="I6" s="32"/>
      <c r="J6" s="28">
        <f aca="true" t="shared" si="2" ref="J6:J16">IF(AND(H6="",I6=""),"",H6-I6)</f>
      </c>
      <c r="K6" s="27">
        <f aca="true" t="shared" si="3" ref="K6:K16">IF(AND(H6="",I6=""),"",(G6-J6)/G6)</f>
      </c>
      <c r="L6" s="27">
        <f aca="true" t="shared" si="4" ref="L6:L16">IF(F6="","",(F6-I6)/F6)</f>
      </c>
      <c r="M6" s="53">
        <f aca="true" t="shared" si="5" ref="M6:M16">IF(E6="","",(E6-H6)/E6)</f>
      </c>
    </row>
    <row r="7" spans="1:13" ht="12.75">
      <c r="A7" s="21">
        <v>3</v>
      </c>
      <c r="B7" s="52">
        <f>IF(Données!C5="","",Données!C5)</f>
      </c>
      <c r="C7" s="62">
        <f>IF(Données!D5="","",Données!D5)</f>
      </c>
      <c r="D7" s="23">
        <f>IF(Données!E5="","",Données!E5)</f>
      </c>
      <c r="E7" s="23">
        <f t="shared" si="0"/>
      </c>
      <c r="F7" s="23">
        <f t="shared" si="1"/>
      </c>
      <c r="G7" s="26">
        <f>IF(D7="","",E7-F7)</f>
      </c>
      <c r="H7" s="31"/>
      <c r="I7" s="32"/>
      <c r="J7" s="28">
        <f t="shared" si="2"/>
      </c>
      <c r="K7" s="27">
        <f t="shared" si="3"/>
      </c>
      <c r="L7" s="27">
        <f t="shared" si="4"/>
      </c>
      <c r="M7" s="53">
        <f t="shared" si="5"/>
      </c>
    </row>
    <row r="8" spans="1:13" ht="12.75">
      <c r="A8" s="21">
        <v>4</v>
      </c>
      <c r="B8" s="52">
        <f>IF(Données!C6="","",Données!C6)</f>
      </c>
      <c r="C8" s="62">
        <f>IF(Données!D6="","",Données!D6)</f>
      </c>
      <c r="D8" s="22">
        <f>IF(Données!E6="","",Données!E6)</f>
      </c>
      <c r="E8" s="23">
        <f t="shared" si="0"/>
      </c>
      <c r="F8" s="23">
        <f t="shared" si="1"/>
      </c>
      <c r="G8" s="26">
        <f aca="true" t="shared" si="6" ref="G8:G16">IF(D8="","",E8-F8)</f>
      </c>
      <c r="H8" s="31"/>
      <c r="I8" s="32"/>
      <c r="J8" s="28">
        <f t="shared" si="2"/>
      </c>
      <c r="K8" s="27">
        <f t="shared" si="3"/>
      </c>
      <c r="L8" s="27">
        <f t="shared" si="4"/>
      </c>
      <c r="M8" s="53">
        <f t="shared" si="5"/>
      </c>
    </row>
    <row r="9" spans="1:13" ht="12.75">
      <c r="A9" s="21">
        <v>5</v>
      </c>
      <c r="B9" s="52">
        <f>IF(Données!C7="","",Données!C7)</f>
      </c>
      <c r="C9" s="62">
        <f>IF(Données!D7="","",Données!D7)</f>
      </c>
      <c r="D9" s="22">
        <f>IF(Données!E7="","",Données!E7)</f>
      </c>
      <c r="E9" s="23">
        <f t="shared" si="0"/>
      </c>
      <c r="F9" s="23">
        <f t="shared" si="1"/>
      </c>
      <c r="G9" s="26">
        <f t="shared" si="6"/>
      </c>
      <c r="H9" s="31"/>
      <c r="I9" s="32"/>
      <c r="J9" s="28">
        <f t="shared" si="2"/>
      </c>
      <c r="K9" s="27">
        <f t="shared" si="3"/>
      </c>
      <c r="L9" s="27">
        <f t="shared" si="4"/>
      </c>
      <c r="M9" s="53">
        <f t="shared" si="5"/>
      </c>
    </row>
    <row r="10" spans="1:13" ht="12.75">
      <c r="A10" s="21">
        <v>6</v>
      </c>
      <c r="B10" s="52">
        <f>IF(Données!C8="","",Données!C8)</f>
      </c>
      <c r="C10" s="62">
        <f>IF(Données!D8="","",Données!D8)</f>
      </c>
      <c r="D10" s="22">
        <f>IF(Données!E8="","",Données!E8)</f>
      </c>
      <c r="E10" s="23">
        <f t="shared" si="0"/>
      </c>
      <c r="F10" s="23">
        <f t="shared" si="1"/>
      </c>
      <c r="G10" s="26">
        <f t="shared" si="6"/>
      </c>
      <c r="H10" s="31"/>
      <c r="I10" s="32"/>
      <c r="J10" s="28">
        <f t="shared" si="2"/>
      </c>
      <c r="K10" s="27">
        <f t="shared" si="3"/>
      </c>
      <c r="L10" s="27">
        <f t="shared" si="4"/>
      </c>
      <c r="M10" s="53">
        <f t="shared" si="5"/>
      </c>
    </row>
    <row r="11" spans="1:13" ht="12.75">
      <c r="A11" s="21">
        <v>7</v>
      </c>
      <c r="B11" s="52">
        <f>IF(Données!C9="","",Données!C9)</f>
      </c>
      <c r="C11" s="62">
        <f>IF(Données!D9="","",Données!D9)</f>
      </c>
      <c r="D11" s="22">
        <f>IF(Données!E9="","",Données!E9)</f>
      </c>
      <c r="E11" s="23">
        <f t="shared" si="0"/>
      </c>
      <c r="F11" s="23">
        <f t="shared" si="1"/>
      </c>
      <c r="G11" s="26">
        <f t="shared" si="6"/>
      </c>
      <c r="H11" s="31"/>
      <c r="I11" s="32"/>
      <c r="J11" s="28">
        <f t="shared" si="2"/>
      </c>
      <c r="K11" s="27">
        <f t="shared" si="3"/>
      </c>
      <c r="L11" s="27">
        <f t="shared" si="4"/>
      </c>
      <c r="M11" s="53">
        <f t="shared" si="5"/>
      </c>
    </row>
    <row r="12" spans="1:13" ht="12.75">
      <c r="A12" s="21">
        <v>8</v>
      </c>
      <c r="B12" s="52">
        <f>IF(Données!C10="","",Données!C10)</f>
      </c>
      <c r="C12" s="62">
        <f>IF(Données!D10="","",Données!D10)</f>
      </c>
      <c r="D12" s="22">
        <f>IF(Données!E10="","",Données!E10)</f>
      </c>
      <c r="E12" s="23">
        <f t="shared" si="0"/>
      </c>
      <c r="F12" s="23">
        <f t="shared" si="1"/>
      </c>
      <c r="G12" s="26">
        <f t="shared" si="6"/>
      </c>
      <c r="H12" s="31"/>
      <c r="I12" s="32"/>
      <c r="J12" s="28">
        <f t="shared" si="2"/>
      </c>
      <c r="K12" s="27">
        <f t="shared" si="3"/>
      </c>
      <c r="L12" s="27">
        <f t="shared" si="4"/>
      </c>
      <c r="M12" s="53">
        <f t="shared" si="5"/>
      </c>
    </row>
    <row r="13" spans="1:13" ht="12.75">
      <c r="A13" s="21">
        <v>9</v>
      </c>
      <c r="B13" s="52">
        <f>IF(Données!C11="","",Données!C11)</f>
      </c>
      <c r="C13" s="62">
        <f>IF(Données!D11="","",Données!D11)</f>
      </c>
      <c r="D13" s="22">
        <f>IF(Données!E11="","",Données!E11)</f>
      </c>
      <c r="E13" s="23">
        <f t="shared" si="0"/>
      </c>
      <c r="F13" s="23">
        <f t="shared" si="1"/>
      </c>
      <c r="G13" s="26">
        <f t="shared" si="6"/>
      </c>
      <c r="H13" s="31"/>
      <c r="I13" s="32"/>
      <c r="J13" s="28">
        <f t="shared" si="2"/>
      </c>
      <c r="K13" s="27">
        <f t="shared" si="3"/>
      </c>
      <c r="L13" s="27">
        <f t="shared" si="4"/>
      </c>
      <c r="M13" s="53">
        <f t="shared" si="5"/>
      </c>
    </row>
    <row r="14" spans="1:13" ht="12.75">
      <c r="A14" s="21">
        <v>10</v>
      </c>
      <c r="B14" s="52">
        <f>IF(Données!C12="","",Données!C12)</f>
      </c>
      <c r="C14" s="62">
        <f>IF(Données!D12="","",Données!D12)</f>
      </c>
      <c r="D14" s="22">
        <f>IF(Données!E12="","",Données!E12)</f>
      </c>
      <c r="E14" s="23">
        <f t="shared" si="0"/>
      </c>
      <c r="F14" s="23">
        <f t="shared" si="1"/>
      </c>
      <c r="G14" s="26">
        <f t="shared" si="6"/>
      </c>
      <c r="H14" s="31"/>
      <c r="I14" s="32"/>
      <c r="J14" s="28">
        <f t="shared" si="2"/>
      </c>
      <c r="K14" s="27">
        <f t="shared" si="3"/>
      </c>
      <c r="L14" s="27">
        <f t="shared" si="4"/>
      </c>
      <c r="M14" s="53">
        <f t="shared" si="5"/>
      </c>
    </row>
    <row r="15" spans="1:13" ht="12.75">
      <c r="A15" s="21">
        <v>11</v>
      </c>
      <c r="B15" s="52">
        <f>IF(Données!C13="","",Données!C13)</f>
      </c>
      <c r="C15" s="62">
        <f>IF(Données!D13="","",Données!D13)</f>
      </c>
      <c r="D15" s="22">
        <f>IF(Données!E13="","",Données!E13)</f>
      </c>
      <c r="E15" s="23">
        <f t="shared" si="0"/>
      </c>
      <c r="F15" s="23">
        <f t="shared" si="1"/>
      </c>
      <c r="G15" s="26">
        <f t="shared" si="6"/>
      </c>
      <c r="H15" s="31"/>
      <c r="I15" s="32"/>
      <c r="J15" s="28">
        <f t="shared" si="2"/>
      </c>
      <c r="K15" s="27">
        <f t="shared" si="3"/>
      </c>
      <c r="L15" s="27">
        <f t="shared" si="4"/>
      </c>
      <c r="M15" s="53">
        <f t="shared" si="5"/>
      </c>
    </row>
    <row r="16" spans="1:13" ht="13.5" thickBot="1">
      <c r="A16" s="21">
        <v>12</v>
      </c>
      <c r="B16" s="54">
        <f>IF(Données!C14="","",Données!C14)</f>
      </c>
      <c r="C16" s="63">
        <f>IF(Données!D14="","",Données!D14)</f>
      </c>
      <c r="D16" s="55">
        <f>IF(Données!E14="","",Données!E14)</f>
      </c>
      <c r="E16" s="56">
        <f t="shared" si="0"/>
      </c>
      <c r="F16" s="56">
        <f t="shared" si="1"/>
      </c>
      <c r="G16" s="57">
        <f t="shared" si="6"/>
      </c>
      <c r="H16" s="33"/>
      <c r="I16" s="34"/>
      <c r="J16" s="58">
        <f t="shared" si="2"/>
      </c>
      <c r="K16" s="59">
        <f t="shared" si="3"/>
      </c>
      <c r="L16" s="59">
        <f t="shared" si="4"/>
      </c>
      <c r="M16" s="60">
        <f t="shared" si="5"/>
      </c>
    </row>
    <row r="17" spans="2:13" ht="5.25" customHeight="1">
      <c r="B17" s="119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1"/>
    </row>
    <row r="18" spans="2:13" ht="12.75">
      <c r="B18" s="122" t="s">
        <v>49</v>
      </c>
      <c r="C18" s="122"/>
      <c r="D18" s="23">
        <f aca="true" t="shared" si="7" ref="D18:J18">SUM(D5:D16)</f>
        <v>0</v>
      </c>
      <c r="E18" s="23">
        <f t="shared" si="7"/>
        <v>0</v>
      </c>
      <c r="F18" s="23">
        <f t="shared" si="7"/>
        <v>0</v>
      </c>
      <c r="G18" s="23">
        <f t="shared" si="7"/>
        <v>0</v>
      </c>
      <c r="H18" s="23">
        <f t="shared" si="7"/>
        <v>0</v>
      </c>
      <c r="I18" s="23">
        <f t="shared" si="7"/>
        <v>0</v>
      </c>
      <c r="J18" s="23">
        <f t="shared" si="7"/>
        <v>0</v>
      </c>
      <c r="K18" s="66">
        <f>IF(G18=0,"",(G18-J18)/G18)</f>
      </c>
      <c r="L18" s="66">
        <f>IF(F18=0,"",(F18-I18)/F18)</f>
      </c>
      <c r="M18" s="66">
        <f>IF(E18=0,"",(E18-H18)/E18)</f>
      </c>
    </row>
    <row r="19" spans="2:13" ht="4.5" customHeight="1">
      <c r="B19" s="23"/>
      <c r="C19" s="22"/>
      <c r="D19" s="22"/>
      <c r="E19" s="22"/>
      <c r="F19" s="22"/>
      <c r="G19" s="23"/>
      <c r="H19" s="23"/>
      <c r="I19" s="22"/>
      <c r="J19" s="22"/>
      <c r="K19" s="24"/>
      <c r="L19" s="24"/>
      <c r="M19" s="24"/>
    </row>
    <row r="20" spans="2:13" ht="12.75">
      <c r="B20" s="123" t="s">
        <v>61</v>
      </c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</row>
    <row r="21" spans="2:13" ht="7.5" customHeight="1"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</row>
  </sheetData>
  <sheetProtection formatCells="0" formatColumns="0" formatRows="0" selectLockedCells="1"/>
  <mergeCells count="10">
    <mergeCell ref="B17:M17"/>
    <mergeCell ref="B18:C18"/>
    <mergeCell ref="B20:M21"/>
    <mergeCell ref="B1:H1"/>
    <mergeCell ref="I1:M1"/>
    <mergeCell ref="C2:E2"/>
    <mergeCell ref="H2:J2"/>
    <mergeCell ref="D3:E3"/>
    <mergeCell ref="F3:G3"/>
    <mergeCell ref="I3:J3"/>
  </mergeCells>
  <printOptions/>
  <pageMargins left="0.7874015748031497" right="0.7874015748031497" top="1.0236220472440944" bottom="1.0236220472440944" header="0.7874015748031497" footer="0.7874015748031497"/>
  <pageSetup firstPageNumber="1" useFirstPageNumber="1" fitToHeight="1" fitToWidth="1" horizontalDpi="300" verticalDpi="300" orientation="portrait" paperSize="9" scale="7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Ecole</dc:creator>
  <cp:keywords/>
  <dc:description/>
  <cp:lastModifiedBy>circo</cp:lastModifiedBy>
  <cp:lastPrinted>2015-10-15T11:31:02Z</cp:lastPrinted>
  <dcterms:created xsi:type="dcterms:W3CDTF">2014-11-18T15:16:22Z</dcterms:created>
  <dcterms:modified xsi:type="dcterms:W3CDTF">2019-02-01T10:22:21Z</dcterms:modified>
  <cp:category/>
  <cp:version/>
  <cp:contentType/>
  <cp:contentStatus/>
</cp:coreProperties>
</file>